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1840" windowHeight="13740"/>
  </bookViews>
  <sheets>
    <sheet name="VENITURI" sheetId="1" r:id="rId1"/>
    <sheet name="CHELTUIELI" sheetId="2" r:id="rId2"/>
  </sheets>
  <definedNames>
    <definedName name="_xlnm.Database">#REF!</definedName>
    <definedName name="_xlnm.Print_Area" localSheetId="0">VENITURI!$A$1:$G$110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71" i="2"/>
  <c r="E78" l="1"/>
  <c r="E152" l="1"/>
  <c r="H141" l="1"/>
  <c r="H140" s="1"/>
  <c r="G141"/>
  <c r="G140" s="1"/>
  <c r="D171"/>
  <c r="F171"/>
  <c r="G171"/>
  <c r="H171"/>
  <c r="C171"/>
  <c r="D163"/>
  <c r="E163"/>
  <c r="F163"/>
  <c r="G163"/>
  <c r="H163"/>
  <c r="C163"/>
  <c r="D156"/>
  <c r="E156"/>
  <c r="F156"/>
  <c r="G156"/>
  <c r="H156"/>
  <c r="C156"/>
  <c r="D148"/>
  <c r="E148"/>
  <c r="F148"/>
  <c r="G148"/>
  <c r="H148"/>
  <c r="C148"/>
  <c r="D140"/>
  <c r="E140"/>
  <c r="F140"/>
  <c r="C140"/>
  <c r="D113" l="1"/>
  <c r="E113"/>
  <c r="F113"/>
  <c r="G113"/>
  <c r="H113"/>
  <c r="C113"/>
  <c r="D198" l="1"/>
  <c r="E198"/>
  <c r="F198"/>
  <c r="G198"/>
  <c r="H198"/>
  <c r="C198"/>
  <c r="D105" i="1"/>
  <c r="E105"/>
  <c r="F105"/>
  <c r="G105"/>
  <c r="D103"/>
  <c r="D102" s="1"/>
  <c r="D101" s="1"/>
  <c r="E103"/>
  <c r="E102" s="1"/>
  <c r="E101" s="1"/>
  <c r="F103"/>
  <c r="F102" s="1"/>
  <c r="F101" s="1"/>
  <c r="G103"/>
  <c r="G102" s="1"/>
  <c r="G101" s="1"/>
  <c r="D99"/>
  <c r="E99"/>
  <c r="F99"/>
  <c r="G99"/>
  <c r="D96"/>
  <c r="D95" s="1"/>
  <c r="E96"/>
  <c r="E95" s="1"/>
  <c r="F96"/>
  <c r="F95" s="1"/>
  <c r="G96"/>
  <c r="G95" s="1"/>
  <c r="D93"/>
  <c r="D92" s="1"/>
  <c r="E93"/>
  <c r="E92" s="1"/>
  <c r="F93"/>
  <c r="F92" s="1"/>
  <c r="G93"/>
  <c r="G92" s="1"/>
  <c r="D83"/>
  <c r="E83"/>
  <c r="F83"/>
  <c r="G83"/>
  <c r="D70"/>
  <c r="D69" s="1"/>
  <c r="D68" s="1"/>
  <c r="E70"/>
  <c r="E69" s="1"/>
  <c r="E68" s="1"/>
  <c r="F70"/>
  <c r="F69" s="1"/>
  <c r="F68" s="1"/>
  <c r="G70"/>
  <c r="D66"/>
  <c r="E66"/>
  <c r="F66"/>
  <c r="G66"/>
  <c r="D62"/>
  <c r="D61" s="1"/>
  <c r="E62"/>
  <c r="E61" s="1"/>
  <c r="F62"/>
  <c r="G62"/>
  <c r="D59"/>
  <c r="E59"/>
  <c r="F59"/>
  <c r="G59"/>
  <c r="D57"/>
  <c r="D56" s="1"/>
  <c r="E57"/>
  <c r="E56" s="1"/>
  <c r="F57"/>
  <c r="F56" s="1"/>
  <c r="G57"/>
  <c r="D32"/>
  <c r="D31" s="1"/>
  <c r="E32"/>
  <c r="E31" s="1"/>
  <c r="F32"/>
  <c r="G32"/>
  <c r="G31" s="1"/>
  <c r="D27"/>
  <c r="E27"/>
  <c r="F27"/>
  <c r="G27"/>
  <c r="D20"/>
  <c r="E20"/>
  <c r="E19" s="1"/>
  <c r="F20"/>
  <c r="G20"/>
  <c r="G19" s="1"/>
  <c r="D13"/>
  <c r="E13"/>
  <c r="F13"/>
  <c r="G13"/>
  <c r="C105"/>
  <c r="C103"/>
  <c r="C102" s="1"/>
  <c r="C101" s="1"/>
  <c r="C99"/>
  <c r="C96"/>
  <c r="C95" s="1"/>
  <c r="C93"/>
  <c r="C92" s="1"/>
  <c r="C83"/>
  <c r="C69" s="1"/>
  <c r="C68" s="1"/>
  <c r="C70"/>
  <c r="C66"/>
  <c r="C62"/>
  <c r="C59"/>
  <c r="C57"/>
  <c r="C32"/>
  <c r="C31" s="1"/>
  <c r="C27"/>
  <c r="C20"/>
  <c r="C19" s="1"/>
  <c r="C13"/>
  <c r="C61" l="1"/>
  <c r="F61"/>
  <c r="F31"/>
  <c r="F19"/>
  <c r="D19"/>
  <c r="D18" s="1"/>
  <c r="E98"/>
  <c r="C56"/>
  <c r="D98"/>
  <c r="G98"/>
  <c r="C18"/>
  <c r="C98"/>
  <c r="F98"/>
  <c r="G69"/>
  <c r="G68" s="1"/>
  <c r="G61"/>
  <c r="E55"/>
  <c r="D55"/>
  <c r="G56"/>
  <c r="E18"/>
  <c r="G18"/>
  <c r="C55" l="1"/>
  <c r="G55"/>
  <c r="G12" s="1"/>
  <c r="G11" s="1"/>
  <c r="F55"/>
  <c r="F18"/>
  <c r="D12"/>
  <c r="D11" s="1"/>
  <c r="C12"/>
  <c r="C11" s="1"/>
  <c r="E12"/>
  <c r="E11" s="1"/>
  <c r="F12" l="1"/>
  <c r="D205" i="2"/>
  <c r="D204" s="1"/>
  <c r="D203" s="1"/>
  <c r="D202" s="1"/>
  <c r="D201" s="1"/>
  <c r="E205"/>
  <c r="E204" s="1"/>
  <c r="E203" s="1"/>
  <c r="E202" s="1"/>
  <c r="E201" s="1"/>
  <c r="F205"/>
  <c r="F204" s="1"/>
  <c r="F203" s="1"/>
  <c r="F202" s="1"/>
  <c r="F201" s="1"/>
  <c r="G205"/>
  <c r="G204" s="1"/>
  <c r="G203" s="1"/>
  <c r="G202" s="1"/>
  <c r="G201" s="1"/>
  <c r="H205"/>
  <c r="D206"/>
  <c r="E206"/>
  <c r="F206"/>
  <c r="G206"/>
  <c r="H206"/>
  <c r="D193"/>
  <c r="D189" s="1"/>
  <c r="D188" s="1"/>
  <c r="D187" s="1"/>
  <c r="E193"/>
  <c r="E189" s="1"/>
  <c r="E188" s="1"/>
  <c r="E187" s="1"/>
  <c r="F193"/>
  <c r="F189" s="1"/>
  <c r="F188" s="1"/>
  <c r="F187" s="1"/>
  <c r="G193"/>
  <c r="G189" s="1"/>
  <c r="G188" s="1"/>
  <c r="G187" s="1"/>
  <c r="H193"/>
  <c r="H189" s="1"/>
  <c r="H188" s="1"/>
  <c r="H187" s="1"/>
  <c r="D97"/>
  <c r="E97"/>
  <c r="F97"/>
  <c r="G97"/>
  <c r="H97"/>
  <c r="C97"/>
  <c r="F11" i="1" l="1"/>
  <c r="H204" i="2"/>
  <c r="D227"/>
  <c r="D226" s="1"/>
  <c r="D225" s="1"/>
  <c r="D224" s="1"/>
  <c r="D223" s="1"/>
  <c r="D222" s="1"/>
  <c r="E227"/>
  <c r="E226" s="1"/>
  <c r="E225" s="1"/>
  <c r="E224" s="1"/>
  <c r="E221" s="1"/>
  <c r="E220" s="1"/>
  <c r="E219" s="1"/>
  <c r="F227"/>
  <c r="F226" s="1"/>
  <c r="F225" s="1"/>
  <c r="F224" s="1"/>
  <c r="G227"/>
  <c r="G226" s="1"/>
  <c r="G225" s="1"/>
  <c r="G224" s="1"/>
  <c r="G221" s="1"/>
  <c r="G220" s="1"/>
  <c r="G219" s="1"/>
  <c r="H227"/>
  <c r="H226" s="1"/>
  <c r="H225" s="1"/>
  <c r="H224" s="1"/>
  <c r="H223" s="1"/>
  <c r="H222" s="1"/>
  <c r="D221"/>
  <c r="D220" s="1"/>
  <c r="D219" s="1"/>
  <c r="D215"/>
  <c r="E215"/>
  <c r="F215"/>
  <c r="G215"/>
  <c r="H215"/>
  <c r="D211"/>
  <c r="D210" s="1"/>
  <c r="D17" s="1"/>
  <c r="E211"/>
  <c r="E210" s="1"/>
  <c r="E17" s="1"/>
  <c r="F211"/>
  <c r="G211"/>
  <c r="H211"/>
  <c r="H210" s="1"/>
  <c r="H17" s="1"/>
  <c r="G15"/>
  <c r="C193"/>
  <c r="C189" s="1"/>
  <c r="D186"/>
  <c r="E186"/>
  <c r="E21" s="1"/>
  <c r="F186"/>
  <c r="F21" s="1"/>
  <c r="G186"/>
  <c r="G21" s="1"/>
  <c r="H186"/>
  <c r="E15"/>
  <c r="D15"/>
  <c r="F15"/>
  <c r="H15"/>
  <c r="D178"/>
  <c r="E178"/>
  <c r="E170" s="1"/>
  <c r="F178"/>
  <c r="G178"/>
  <c r="G170" s="1"/>
  <c r="H178"/>
  <c r="H170" s="1"/>
  <c r="D170"/>
  <c r="F170"/>
  <c r="D152"/>
  <c r="D139" s="1"/>
  <c r="E139"/>
  <c r="F152"/>
  <c r="G152"/>
  <c r="H152"/>
  <c r="H139" s="1"/>
  <c r="D129"/>
  <c r="D119" s="1"/>
  <c r="E129"/>
  <c r="F129"/>
  <c r="G129"/>
  <c r="G119" s="1"/>
  <c r="H129"/>
  <c r="H119" s="1"/>
  <c r="E119"/>
  <c r="F119"/>
  <c r="E104"/>
  <c r="G104"/>
  <c r="D104"/>
  <c r="F104"/>
  <c r="H104"/>
  <c r="D94"/>
  <c r="E94"/>
  <c r="F94"/>
  <c r="G94"/>
  <c r="H94"/>
  <c r="D83"/>
  <c r="D82" s="1"/>
  <c r="E83"/>
  <c r="F83"/>
  <c r="F82" s="1"/>
  <c r="F20" s="1"/>
  <c r="G83"/>
  <c r="G82" s="1"/>
  <c r="H83"/>
  <c r="H82" s="1"/>
  <c r="D78"/>
  <c r="D18" s="1"/>
  <c r="E18"/>
  <c r="F78"/>
  <c r="F18" s="1"/>
  <c r="G78"/>
  <c r="G18" s="1"/>
  <c r="H78"/>
  <c r="H18" s="1"/>
  <c r="D76"/>
  <c r="D75" s="1"/>
  <c r="D14" s="1"/>
  <c r="E76"/>
  <c r="E75" s="1"/>
  <c r="E14" s="1"/>
  <c r="F76"/>
  <c r="F75" s="1"/>
  <c r="F14" s="1"/>
  <c r="G76"/>
  <c r="G75" s="1"/>
  <c r="G14" s="1"/>
  <c r="H76"/>
  <c r="H75" s="1"/>
  <c r="H14" s="1"/>
  <c r="D72"/>
  <c r="E72"/>
  <c r="F72"/>
  <c r="G72"/>
  <c r="H72"/>
  <c r="D64"/>
  <c r="E64"/>
  <c r="F64"/>
  <c r="G64"/>
  <c r="H64"/>
  <c r="D62"/>
  <c r="E62"/>
  <c r="F62"/>
  <c r="G62"/>
  <c r="H62"/>
  <c r="D39"/>
  <c r="E39"/>
  <c r="F39"/>
  <c r="G39"/>
  <c r="H39"/>
  <c r="D37"/>
  <c r="E37"/>
  <c r="F37"/>
  <c r="G37"/>
  <c r="H37"/>
  <c r="D21"/>
  <c r="D27"/>
  <c r="E27"/>
  <c r="F27"/>
  <c r="G27"/>
  <c r="H27"/>
  <c r="C227"/>
  <c r="C226" s="1"/>
  <c r="C225" s="1"/>
  <c r="C224" s="1"/>
  <c r="C221" s="1"/>
  <c r="C220" s="1"/>
  <c r="C219" s="1"/>
  <c r="C215"/>
  <c r="C211"/>
  <c r="C206"/>
  <c r="C205"/>
  <c r="C204" s="1"/>
  <c r="C203" s="1"/>
  <c r="C202" s="1"/>
  <c r="C201" s="1"/>
  <c r="C188"/>
  <c r="C187" s="1"/>
  <c r="C15" s="1"/>
  <c r="C186"/>
  <c r="C178"/>
  <c r="C152"/>
  <c r="C129"/>
  <c r="C119" s="1"/>
  <c r="C104"/>
  <c r="C94"/>
  <c r="C83"/>
  <c r="C82" s="1"/>
  <c r="C20" s="1"/>
  <c r="C78"/>
  <c r="C18" s="1"/>
  <c r="C76"/>
  <c r="C75" s="1"/>
  <c r="C72"/>
  <c r="C64"/>
  <c r="C62"/>
  <c r="C39"/>
  <c r="C37"/>
  <c r="C27"/>
  <c r="C21"/>
  <c r="C14"/>
  <c r="C223" l="1"/>
  <c r="C222" s="1"/>
  <c r="C81"/>
  <c r="C19" s="1"/>
  <c r="H221"/>
  <c r="H220" s="1"/>
  <c r="H219" s="1"/>
  <c r="C26"/>
  <c r="C12" s="1"/>
  <c r="G223"/>
  <c r="G222" s="1"/>
  <c r="H26"/>
  <c r="H12" s="1"/>
  <c r="H203"/>
  <c r="H21"/>
  <c r="E82"/>
  <c r="E81" s="1"/>
  <c r="D26"/>
  <c r="D12" s="1"/>
  <c r="F223"/>
  <c r="F222" s="1"/>
  <c r="F221"/>
  <c r="F220" s="1"/>
  <c r="F219" s="1"/>
  <c r="E223"/>
  <c r="E222" s="1"/>
  <c r="F210"/>
  <c r="F17" s="1"/>
  <c r="G210"/>
  <c r="G17" s="1"/>
  <c r="E16"/>
  <c r="G16"/>
  <c r="F16"/>
  <c r="D16"/>
  <c r="G139"/>
  <c r="F139"/>
  <c r="F93"/>
  <c r="E93"/>
  <c r="E92" s="1"/>
  <c r="E56" s="1"/>
  <c r="E48" s="1"/>
  <c r="E47" s="1"/>
  <c r="H93"/>
  <c r="D93"/>
  <c r="D92" s="1"/>
  <c r="D56" s="1"/>
  <c r="D48" s="1"/>
  <c r="D47" s="1"/>
  <c r="G93"/>
  <c r="H81"/>
  <c r="H19" s="1"/>
  <c r="H20"/>
  <c r="D81"/>
  <c r="D19" s="1"/>
  <c r="D20"/>
  <c r="G20"/>
  <c r="G81"/>
  <c r="G19" s="1"/>
  <c r="F81"/>
  <c r="F19" s="1"/>
  <c r="F26"/>
  <c r="F12" s="1"/>
  <c r="E26"/>
  <c r="E12" s="1"/>
  <c r="G26"/>
  <c r="G12" s="1"/>
  <c r="C139"/>
  <c r="C170"/>
  <c r="C16"/>
  <c r="C210"/>
  <c r="C17" s="1"/>
  <c r="C93"/>
  <c r="E20" l="1"/>
  <c r="H202"/>
  <c r="H16"/>
  <c r="E19"/>
  <c r="H92"/>
  <c r="C92"/>
  <c r="C56" s="1"/>
  <c r="C48" s="1"/>
  <c r="C47" s="1"/>
  <c r="C90" s="1"/>
  <c r="G92"/>
  <c r="G56" s="1"/>
  <c r="G48" s="1"/>
  <c r="G47" s="1"/>
  <c r="G13" s="1"/>
  <c r="F92"/>
  <c r="F56" s="1"/>
  <c r="F48" s="1"/>
  <c r="F47" s="1"/>
  <c r="E13"/>
  <c r="E11" s="1"/>
  <c r="E90"/>
  <c r="D13"/>
  <c r="D11" s="1"/>
  <c r="D10" s="1"/>
  <c r="D90"/>
  <c r="D25"/>
  <c r="D24" s="1"/>
  <c r="E25"/>
  <c r="E24" s="1"/>
  <c r="E10" l="1"/>
  <c r="H201"/>
  <c r="H56"/>
  <c r="D23"/>
  <c r="D22" s="1"/>
  <c r="C25"/>
  <c r="C24" s="1"/>
  <c r="C13"/>
  <c r="C23" s="1"/>
  <c r="C22" s="1"/>
  <c r="G11"/>
  <c r="G10" s="1"/>
  <c r="G23"/>
  <c r="G22" s="1"/>
  <c r="G25"/>
  <c r="G24" s="1"/>
  <c r="G90"/>
  <c r="F13"/>
  <c r="F25"/>
  <c r="F24" s="1"/>
  <c r="F90"/>
  <c r="E23"/>
  <c r="E22" s="1"/>
  <c r="H48" l="1"/>
  <c r="C11"/>
  <c r="C10" s="1"/>
  <c r="F23"/>
  <c r="F22" s="1"/>
  <c r="F11"/>
  <c r="F10" s="1"/>
  <c r="H47" l="1"/>
  <c r="H25" l="1"/>
  <c r="H13"/>
  <c r="H90"/>
  <c r="H11" l="1"/>
  <c r="H23"/>
  <c r="H24"/>
  <c r="H22" l="1"/>
  <c r="H10"/>
</calcChain>
</file>

<file path=xl/sharedStrings.xml><?xml version="1.0" encoding="utf-8"?>
<sst xmlns="http://schemas.openxmlformats.org/spreadsheetml/2006/main" count="569" uniqueCount="508">
  <si>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</si>
  <si>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</si>
  <si>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</si>
  <si>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</si>
  <si>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</si>
  <si>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</si>
  <si>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</si>
  <si>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</si>
  <si>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</si>
  <si>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</si>
  <si>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</si>
  <si>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</si>
  <si>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</si>
  <si>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</si>
  <si>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</si>
  <si>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</si>
  <si>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</si>
  <si>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</si>
  <si>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</si>
  <si>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</si>
  <si>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</si>
  <si>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</si>
  <si>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</si>
  <si>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</si>
  <si>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</si>
  <si>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</si>
  <si>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</si>
  <si>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</si>
  <si>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</si>
  <si>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</si>
  <si>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</si>
  <si>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</si>
  <si>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</si>
  <si>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</si>
  <si>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</si>
  <si>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</si>
  <si>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</si>
  <si>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</si>
  <si>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</si>
  <si>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</si>
  <si>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</si>
  <si>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</si>
  <si>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</si>
  <si>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</si>
  <si>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</si>
  <si>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</si>
  <si>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</si>
  <si>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</si>
  <si>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</si>
  <si>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</si>
  <si>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</si>
  <si>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</si>
  <si>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</si>
  <si>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</si>
  <si>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</si>
  <si>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</si>
  <si>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</si>
  <si>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</si>
  <si>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</si>
  <si>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</si>
  <si>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</si>
  <si>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</si>
  <si>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</si>
  <si>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</si>
  <si>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</si>
  <si>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</si>
  <si>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</si>
  <si>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</si>
  <si>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</si>
  <si>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</si>
  <si>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</si>
  <si>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</si>
  <si>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</si>
  <si>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</si>
  <si>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</si>
  <si>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</si>
  <si>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</si>
  <si>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</si>
  <si>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</si>
  <si>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</si>
  <si>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</si>
  <si>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</si>
  <si>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</si>
  <si>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</si>
  <si>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</si>
  <si>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</si>
  <si>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</si>
  <si>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</si>
  <si>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</si>
  <si>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</si>
  <si>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</si>
  <si>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</si>
  <si>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</si>
  <si>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</si>
  <si>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</si>
  <si>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</si>
  <si>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</si>
  <si>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</si>
  <si>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</si>
  <si>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</si>
  <si>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</si>
  <si>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</si>
  <si>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</si>
  <si>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</si>
  <si>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</si>
  <si>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</si>
  <si>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</si>
  <si>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</si>
  <si>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</si>
  <si>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</si>
  <si>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</si>
  <si>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</si>
  <si>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</si>
  <si>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</si>
  <si>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</si>
  <si>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</si>
  <si>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</si>
  <si>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</si>
  <si>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</si>
  <si>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</si>
  <si>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</si>
  <si>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</si>
  <si>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</si>
  <si>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</si>
  <si>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</si>
  <si>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</si>
  <si>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</si>
  <si>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</si>
  <si>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</si>
  <si>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</si>
  <si>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</si>
  <si>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</si>
  <si>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</si>
  <si>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</si>
  <si>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</si>
  <si>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</si>
  <si>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</si>
  <si>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</si>
  <si>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</si>
  <si>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</si>
  <si>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</si>
  <si>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</si>
  <si>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</si>
  <si>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</si>
  <si>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</si>
  <si>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</si>
  <si>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</si>
  <si>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</si>
  <si>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</si>
  <si>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</si>
  <si>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</si>
  <si>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</si>
  <si>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</si>
  <si>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</si>
  <si>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</si>
  <si>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</si>
  <si>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</si>
  <si>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</si>
  <si>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</si>
  <si>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</si>
  <si>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</si>
  <si>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</si>
  <si>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</si>
  <si>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</si>
  <si>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</si>
  <si>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</si>
  <si>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</si>
  <si>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</si>
  <si>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</si>
  <si>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</si>
  <si>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</si>
  <si>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</si>
  <si>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</si>
  <si>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</si>
  <si>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</si>
  <si>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</si>
  <si>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</si>
  <si>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</si>
  <si>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</si>
  <si>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</si>
  <si>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</si>
  <si>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</si>
  <si>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</si>
  <si>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</si>
  <si>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</si>
  <si>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</si>
  <si>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</si>
  <si>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</si>
  <si>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</si>
  <si>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</si>
  <si>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</si>
  <si>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</si>
  <si>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</si>
  <si>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</si>
  <si>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</si>
  <si>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</si>
  <si>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</si>
  <si>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</si>
  <si>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</si>
  <si>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</si>
  <si>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</si>
  <si>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</si>
  <si>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</si>
  <si>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</si>
  <si>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</si>
  <si>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</si>
  <si>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</si>
  <si>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</si>
  <si>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</si>
  <si>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</si>
  <si>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</si>
  <si>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</si>
  <si>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</si>
  <si>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</si>
  <si>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</si>
  <si>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</si>
  <si>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</si>
  <si>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</si>
  <si>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</si>
  <si>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</si>
  <si>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</si>
  <si>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</si>
  <si>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</si>
  <si>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</si>
  <si>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</si>
  <si>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</si>
  <si>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</si>
  <si>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</si>
  <si>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</si>
  <si>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</si>
  <si>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</si>
  <si>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</si>
  <si>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</si>
  <si>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</si>
  <si>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</si>
  <si>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</si>
  <si>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</si>
  <si>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</si>
  <si>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</si>
  <si>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</si>
  <si>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</si>
  <si>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</si>
  <si>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</si>
  <si>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</si>
  <si>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</si>
  <si>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</si>
  <si>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</si>
  <si>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</si>
  <si>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</si>
  <si>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</si>
  <si>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</si>
  <si>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</si>
  <si>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</si>
  <si>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</si>
  <si>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</si>
  <si>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</si>
  <si>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</si>
  <si>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</si>
  <si>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</si>
  <si>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</si>
  <si>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</si>
  <si>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</si>
  <si>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</si>
  <si>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</si>
  <si>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</si>
  <si>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</si>
  <si>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</si>
  <si>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</si>
  <si>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</si>
  <si>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</si>
  <si>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</si>
  <si>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</si>
  <si>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</si>
  <si>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</si>
  <si>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</si>
  <si>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</si>
  <si>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</si>
  <si>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</si>
  <si>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</si>
  <si>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</si>
  <si>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</si>
  <si>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</si>
  <si>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</si>
  <si>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</si>
  <si>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</si>
  <si>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</si>
  <si>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</si>
  <si>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</si>
  <si>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</si>
  <si>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</si>
  <si>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</si>
  <si>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</si>
  <si>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</si>
  <si>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</si>
  <si>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</si>
  <si>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</si>
  <si>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</si>
  <si>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</si>
  <si>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</si>
  <si>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</si>
  <si>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</si>
  <si>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</si>
  <si>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</si>
  <si>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</si>
  <si>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</si>
  <si>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</si>
  <si>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</si>
  <si>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</si>
  <si>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</si>
  <si>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</si>
  <si>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</si>
  <si>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</si>
  <si>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</si>
  <si>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</si>
  <si>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</si>
  <si>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</si>
  <si>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</si>
  <si>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</si>
  <si>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</si>
  <si>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</si>
  <si>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</si>
  <si>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</si>
  <si>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</si>
  <si>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</si>
  <si>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</si>
  <si>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</si>
  <si>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</si>
  <si>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</si>
  <si>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</si>
  <si>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</si>
  <si>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</si>
  <si>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</si>
  <si>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</si>
  <si>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</si>
  <si>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</si>
  <si>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</si>
  <si>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</si>
  <si>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</si>
  <si>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</si>
  <si>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</si>
  <si>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</si>
  <si>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</si>
  <si>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</si>
  <si>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</si>
  <si>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</si>
  <si>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</si>
  <si>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</si>
  <si>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</si>
  <si>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</si>
  <si>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</si>
  <si>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</si>
  <si>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</si>
  <si>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</si>
  <si>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</si>
  <si>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</si>
  <si>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</si>
  <si>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</si>
  <si>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</si>
  <si>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</si>
  <si>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</si>
  <si>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</si>
  <si>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</si>
  <si>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</si>
  <si>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</si>
  <si>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</si>
  <si>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</si>
  <si>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</si>
  <si>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</si>
  <si>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</si>
  <si>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</si>
  <si>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</si>
  <si>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</si>
  <si>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</si>
  <si>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</si>
  <si>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</si>
  <si>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</si>
  <si>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</si>
  <si>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</si>
  <si>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</si>
  <si>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</si>
  <si>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</si>
  <si>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</si>
  <si>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</si>
  <si>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</si>
  <si>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</si>
  <si>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</si>
  <si>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</si>
  <si>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</si>
  <si>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</si>
  <si>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</si>
  <si>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</si>
  <si>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</si>
  <si>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</si>
  <si>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</si>
  <si>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</si>
  <si>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</si>
  <si>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</si>
  <si>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</si>
  <si>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</si>
  <si>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</si>
  <si>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</si>
  <si>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</si>
  <si>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</si>
  <si>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</si>
  <si>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</si>
  <si>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</si>
  <si>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</si>
  <si>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</si>
  <si>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</si>
  <si>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</si>
  <si>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</si>
  <si>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</si>
  <si>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</si>
  <si>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</si>
  <si>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</si>
  <si>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</si>
  <si>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</si>
  <si>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</si>
  <si>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</si>
  <si>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</si>
  <si>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</si>
  <si>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</si>
  <si>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</si>
  <si>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</si>
  <si>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</si>
  <si>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</si>
  <si>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</si>
  <si>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</si>
  <si>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</si>
  <si>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</si>
  <si>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</si>
  <si>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</si>
  <si>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</si>
  <si>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</si>
  <si>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</si>
  <si>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</si>
  <si>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</si>
  <si>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</si>
  <si>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</si>
  <si>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</si>
  <si>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</si>
  <si>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</si>
  <si>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</si>
  <si>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</si>
  <si>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</si>
  <si>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</si>
  <si>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</si>
  <si>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</si>
  <si>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</si>
  <si>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</si>
  <si>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</si>
  <si>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</si>
  <si>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</si>
  <si>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</si>
  <si>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</si>
  <si>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</si>
  <si>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</si>
  <si>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</si>
  <si>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</si>
  <si>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</si>
  <si>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</si>
  <si>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</si>
  <si>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</si>
  <si>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</si>
  <si>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</si>
  <si>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</si>
  <si>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</si>
  <si>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</si>
  <si>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</si>
  <si>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</si>
  <si>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</si>
  <si>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</si>
  <si>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</si>
  <si>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</si>
  <si>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</si>
  <si>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</si>
  <si>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</si>
  <si>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</si>
  <si>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</si>
  <si>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</si>
  <si>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</si>
  <si>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</si>
  <si>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</si>
  <si>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</si>
  <si>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</si>
  <si>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</si>
  <si>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</si>
  <si>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</si>
  <si>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</si>
  <si>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</si>
  <si>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</si>
  <si>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</si>
  <si>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</si>
  <si>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</si>
  <si>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</si>
  <si>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</si>
  <si>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</si>
  <si>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</si>
  <si>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</si>
  <si>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CASA DE ASIGURARI DE SANATATE COVASNA </t>
  </si>
  <si>
    <t>DIRECTOR GENERAL</t>
  </si>
  <si>
    <t xml:space="preserve"> p DIRECTOR ECONOMIC</t>
  </si>
  <si>
    <t>TATU DRAGOS</t>
  </si>
  <si>
    <t>Kisgyörgy Emese</t>
  </si>
  <si>
    <t>CONT DE EXECUTIE VENITURI  IUNIE   2021</t>
  </si>
  <si>
    <t>CONT DE EXECUTIE CHELTUIELI  IUNIE    2021</t>
  </si>
  <si>
    <t xml:space="preserve">Nr  6940   /12.07.2021 </t>
  </si>
  <si>
    <t xml:space="preserve">Nr   6940  / 12.07.2021 </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</si>
</sst>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49" fontId="3" fillId="0" borderId="0" xfId="0" applyNumberFormat="1" applyFont="1" applyFill="1" applyBorder="1" applyAlignment="1">
      <alignment horizontal="left" vertical="top" wrapText="1"/>
    </xf>
    <xf numFmtId="3" fontId="3" fillId="0" borderId="0" xfId="0" applyNumberFormat="1" applyFont="1" applyAlignment="1">
      <alignment horizontal="center"/>
    </xf>
    <xf numFmtId="3" fontId="3" fillId="0" borderId="0" xfId="0" applyNumberFormat="1" applyFont="1"/>
    <xf numFmtId="49" fontId="3" fillId="0" borderId="0" xfId="0" applyNumberFormat="1" applyFont="1" applyFill="1" applyBorder="1" applyAlignment="1">
      <alignment horizontal="left" vertical="top" wrapText="1"/>
    </xf>
    <xf numFmtId="3" fontId="3" fillId="0" borderId="0" xfId="0" applyNumberFormat="1"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10"/>
  <sheetViews>
    <sheetView tabSelected="1" view="pageBreakPreview" zoomScale="60" workbookViewId="0">
      <pane xSplit="4" ySplit="10" topLeftCell="F107" activePane="bottomRight" state="frozen"/>
      <selection activeCell="C79" sqref="C79:E79"/>
      <selection pane="topRight" activeCell="C79" sqref="C79:E79"/>
      <selection pane="bottomLeft" activeCell="C79" sqref="C79:E79"/>
      <selection pane="bottomRight" activeCell="FR145" sqref="FQ145:FR145"/>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20.28515625" style="56" customWidth="1"/>
    <col min="9" max="9" width="13.855468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c r="A1" s="106" t="s">
        <v>499</v>
      </c>
      <c r="B1" s="106"/>
    </row>
    <row r="2" spans="1:150">
      <c r="A2" s="106" t="s">
        <v>506</v>
      </c>
      <c r="B2" s="106"/>
    </row>
    <row r="5" spans="1:150" ht="20.25">
      <c r="B5" s="54" t="s">
        <v>504</v>
      </c>
      <c r="C5" s="54"/>
      <c r="D5" s="55"/>
      <c r="E5" s="5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row>
    <row r="6" spans="1:150" ht="17.25" customHeight="1">
      <c r="B6" s="57"/>
      <c r="C6" s="57"/>
      <c r="D6" s="55"/>
      <c r="E6" s="5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50">
      <c r="A7" s="58"/>
      <c r="B7" s="59"/>
      <c r="C7" s="59"/>
      <c r="D7" s="6"/>
      <c r="E7" s="6"/>
      <c r="F7" s="6"/>
      <c r="G7" s="6"/>
      <c r="EG7" s="60"/>
    </row>
    <row r="8" spans="1:150" ht="12.75" customHeight="1">
      <c r="B8" s="56"/>
      <c r="C8" s="56"/>
      <c r="D8" s="6"/>
      <c r="E8" s="6"/>
      <c r="F8" s="6"/>
      <c r="G8" s="99" t="s">
        <v>0</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10"/>
      <c r="DJ8" s="110"/>
      <c r="DK8" s="110"/>
      <c r="DL8" s="110"/>
      <c r="DM8" s="110"/>
      <c r="DN8" s="109"/>
      <c r="DO8" s="109"/>
      <c r="DP8" s="109"/>
      <c r="DQ8" s="109"/>
      <c r="DR8" s="109"/>
      <c r="DS8" s="109"/>
      <c r="DT8" s="109"/>
      <c r="DU8" s="109"/>
      <c r="DV8" s="109"/>
      <c r="DW8" s="109"/>
      <c r="DX8" s="109"/>
      <c r="DY8" s="109"/>
      <c r="DZ8" s="109"/>
      <c r="EA8" s="109"/>
      <c r="EB8" s="109"/>
      <c r="EC8" s="109"/>
      <c r="ED8" s="109"/>
      <c r="EE8" s="109"/>
      <c r="EF8" s="109"/>
      <c r="EG8" s="109"/>
    </row>
    <row r="9" spans="1:150" ht="90">
      <c r="A9" s="12" t="s">
        <v>1</v>
      </c>
      <c r="B9" s="12" t="s">
        <v>2</v>
      </c>
      <c r="C9" s="12" t="s">
        <v>3</v>
      </c>
      <c r="D9" s="12" t="s">
        <v>4</v>
      </c>
      <c r="E9" s="12" t="s">
        <v>5</v>
      </c>
      <c r="F9" s="11" t="s">
        <v>6</v>
      </c>
      <c r="G9" s="11" t="s">
        <v>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row>
    <row r="10" spans="1:150" s="64" customFormat="1">
      <c r="A10" s="15"/>
      <c r="B10" s="62"/>
      <c r="C10" s="62"/>
      <c r="D10" s="15"/>
      <c r="E10" s="15"/>
      <c r="F10" s="15"/>
      <c r="G10" s="15"/>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4"/>
      <c r="EI10" s="4"/>
      <c r="EJ10" s="4"/>
      <c r="EK10" s="4"/>
      <c r="EL10" s="4"/>
      <c r="EM10" s="4"/>
      <c r="EN10" s="4"/>
      <c r="EO10" s="4"/>
      <c r="EP10" s="4"/>
      <c r="EQ10" s="4"/>
      <c r="ER10" s="4"/>
      <c r="ES10" s="4"/>
      <c r="ET10" s="4"/>
    </row>
    <row r="11" spans="1:150">
      <c r="A11" s="65" t="s">
        <v>8</v>
      </c>
      <c r="B11" s="66" t="s">
        <v>9</v>
      </c>
      <c r="C11" s="86">
        <f>+C12+C68+C105+C95+C92</f>
        <v>0</v>
      </c>
      <c r="D11" s="86">
        <f t="shared" ref="D11:G11" si="0">+D12+D68+D105+D95+D92</f>
        <v>233619640</v>
      </c>
      <c r="E11" s="86">
        <f t="shared" si="0"/>
        <v>0</v>
      </c>
      <c r="F11" s="86">
        <f t="shared" si="0"/>
        <v>100319410.61</v>
      </c>
      <c r="G11" s="86">
        <f t="shared" si="0"/>
        <v>16808576.27</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c r="A12" s="65" t="s">
        <v>10</v>
      </c>
      <c r="B12" s="66" t="s">
        <v>11</v>
      </c>
      <c r="C12" s="86">
        <f>+C18+C55+C13</f>
        <v>0</v>
      </c>
      <c r="D12" s="86">
        <f t="shared" ref="D12:G12" si="1">+D18+D55+D13</f>
        <v>196906000</v>
      </c>
      <c r="E12" s="86">
        <f t="shared" si="1"/>
        <v>0</v>
      </c>
      <c r="F12" s="86">
        <f t="shared" si="1"/>
        <v>100653604.61</v>
      </c>
      <c r="G12" s="86">
        <f t="shared" si="1"/>
        <v>16914259.27</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c r="A13" s="65" t="s">
        <v>12</v>
      </c>
      <c r="B13" s="66" t="s">
        <v>13</v>
      </c>
      <c r="C13" s="86">
        <f>+C14+C15+C16+C17</f>
        <v>0</v>
      </c>
      <c r="D13" s="86">
        <f t="shared" ref="D13:G13" si="2">+D14+D15+D16+D17</f>
        <v>0</v>
      </c>
      <c r="E13" s="86">
        <f t="shared" si="2"/>
        <v>0</v>
      </c>
      <c r="F13" s="86">
        <f t="shared" si="2"/>
        <v>0</v>
      </c>
      <c r="G13" s="86">
        <f t="shared" si="2"/>
        <v>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ht="45">
      <c r="A14" s="65" t="s">
        <v>14</v>
      </c>
      <c r="B14" s="66" t="s">
        <v>15</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45">
      <c r="A15" s="65" t="s">
        <v>16</v>
      </c>
      <c r="B15" s="66" t="s">
        <v>17</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c r="A16" s="65" t="s">
        <v>18</v>
      </c>
      <c r="B16" s="66" t="s">
        <v>19</v>
      </c>
      <c r="C16" s="86"/>
      <c r="D16" s="86"/>
      <c r="E16" s="86"/>
      <c r="F16" s="86"/>
      <c r="G16" s="86"/>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ht="45">
      <c r="A17" s="65" t="s">
        <v>20</v>
      </c>
      <c r="B17" s="66" t="s">
        <v>21</v>
      </c>
      <c r="C17" s="86"/>
      <c r="D17" s="86"/>
      <c r="E17" s="86"/>
      <c r="F17" s="86"/>
      <c r="G17" s="86"/>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c r="A18" s="65" t="s">
        <v>22</v>
      </c>
      <c r="B18" s="66" t="s">
        <v>23</v>
      </c>
      <c r="C18" s="86">
        <f>+C19+C31</f>
        <v>0</v>
      </c>
      <c r="D18" s="86">
        <f t="shared" ref="D18:G18" si="3">+D19+D31</f>
        <v>196771000</v>
      </c>
      <c r="E18" s="86">
        <f t="shared" si="3"/>
        <v>0</v>
      </c>
      <c r="F18" s="86">
        <f t="shared" si="3"/>
        <v>100562504.61</v>
      </c>
      <c r="G18" s="86">
        <f t="shared" si="3"/>
        <v>16904658.120000001</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c r="A19" s="65" t="s">
        <v>24</v>
      </c>
      <c r="B19" s="66" t="s">
        <v>25</v>
      </c>
      <c r="C19" s="86">
        <f>+C20+C27+C30</f>
        <v>0</v>
      </c>
      <c r="D19" s="86">
        <f t="shared" ref="D19:G19" si="4">+D20+D27+D30</f>
        <v>8513000</v>
      </c>
      <c r="E19" s="86">
        <f t="shared" si="4"/>
        <v>0</v>
      </c>
      <c r="F19" s="86">
        <f t="shared" si="4"/>
        <v>4638537.6100000003</v>
      </c>
      <c r="G19" s="86">
        <f t="shared" si="4"/>
        <v>787824.12</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74" ht="30">
      <c r="A20" s="65" t="s">
        <v>26</v>
      </c>
      <c r="B20" s="66" t="s">
        <v>27</v>
      </c>
      <c r="C20" s="86">
        <f>C21+C22+C24+C25+C26+C23</f>
        <v>0</v>
      </c>
      <c r="D20" s="86">
        <f t="shared" ref="D20:G20" si="5">D21+D22+D24+D25+D26+D23</f>
        <v>0</v>
      </c>
      <c r="E20" s="86">
        <f t="shared" si="5"/>
        <v>0</v>
      </c>
      <c r="F20" s="86">
        <f t="shared" si="5"/>
        <v>184287</v>
      </c>
      <c r="G20" s="86">
        <f t="shared" si="5"/>
        <v>49797</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74" s="56" customFormat="1" ht="30">
      <c r="A21" s="67" t="s">
        <v>28</v>
      </c>
      <c r="B21" s="68" t="s">
        <v>29</v>
      </c>
      <c r="C21" s="45"/>
      <c r="D21" s="86"/>
      <c r="E21" s="86"/>
      <c r="F21" s="45">
        <v>184287</v>
      </c>
      <c r="G21" s="45">
        <v>49797</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30">
      <c r="A22" s="67" t="s">
        <v>30</v>
      </c>
      <c r="B22" s="68" t="s">
        <v>31</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c r="A23" s="67" t="s">
        <v>32</v>
      </c>
      <c r="B23" s="68" t="s">
        <v>33</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0">
      <c r="A24" s="67" t="s">
        <v>34</v>
      </c>
      <c r="B24" s="68" t="s">
        <v>35</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0">
      <c r="A25" s="67" t="s">
        <v>36</v>
      </c>
      <c r="B25" s="68" t="s">
        <v>37</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43.5" customHeight="1">
      <c r="A26" s="67" t="s">
        <v>38</v>
      </c>
      <c r="B26" s="69" t="s">
        <v>39</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7.25">
      <c r="A27" s="65" t="s">
        <v>40</v>
      </c>
      <c r="B27" s="70" t="s">
        <v>41</v>
      </c>
      <c r="C27" s="86">
        <f>C28+C29</f>
        <v>0</v>
      </c>
      <c r="D27" s="86">
        <f t="shared" ref="D27:G27" si="6">D28+D29</f>
        <v>0</v>
      </c>
      <c r="E27" s="86">
        <f t="shared" si="6"/>
        <v>0</v>
      </c>
      <c r="F27" s="86">
        <f t="shared" si="6"/>
        <v>10197</v>
      </c>
      <c r="G27" s="86">
        <f t="shared" si="6"/>
        <v>5854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3">
      <c r="A28" s="67" t="s">
        <v>42</v>
      </c>
      <c r="B28" s="69" t="s">
        <v>43</v>
      </c>
      <c r="C28" s="45"/>
      <c r="D28" s="86"/>
      <c r="E28" s="86"/>
      <c r="F28" s="45">
        <v>10197</v>
      </c>
      <c r="G28" s="45">
        <v>5854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3">
      <c r="A29" s="67" t="s">
        <v>44</v>
      </c>
      <c r="B29" s="69" t="s">
        <v>45</v>
      </c>
      <c r="C29" s="45"/>
      <c r="D29" s="86"/>
      <c r="E29" s="86"/>
      <c r="F29" s="45"/>
      <c r="G29" s="45"/>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3">
      <c r="A30" s="67" t="s">
        <v>46</v>
      </c>
      <c r="B30" s="69" t="s">
        <v>47</v>
      </c>
      <c r="C30" s="45"/>
      <c r="D30" s="86">
        <v>8513000</v>
      </c>
      <c r="E30" s="86"/>
      <c r="F30" s="45">
        <v>4444053.6100000003</v>
      </c>
      <c r="G30" s="45">
        <v>732173.12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c r="A31" s="65" t="s">
        <v>48</v>
      </c>
      <c r="B31" s="66" t="s">
        <v>49</v>
      </c>
      <c r="C31" s="86">
        <f>C32+C38+C54+C39+C40+C41+C42+C43+C44+C45+C46+C47+C48+C49+C50+C51+C52+C53</f>
        <v>0</v>
      </c>
      <c r="D31" s="86">
        <f t="shared" ref="D31:G31" si="7">D32+D38+D54+D39+D40+D41+D42+D43+D44+D45+D46+D47+D48+D49+D50+D51+D52+D53</f>
        <v>188258000</v>
      </c>
      <c r="E31" s="86">
        <f t="shared" si="7"/>
        <v>0</v>
      </c>
      <c r="F31" s="86">
        <f t="shared" si="7"/>
        <v>95923967</v>
      </c>
      <c r="G31" s="86">
        <f t="shared" si="7"/>
        <v>16116834</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c r="A32" s="65" t="s">
        <v>50</v>
      </c>
      <c r="B32" s="66" t="s">
        <v>51</v>
      </c>
      <c r="C32" s="86">
        <f>C33+C34+C35+C36+C37</f>
        <v>0</v>
      </c>
      <c r="D32" s="86">
        <f t="shared" ref="D32:G32" si="8">D33+D34+D35+D36+D37</f>
        <v>182944000</v>
      </c>
      <c r="E32" s="86">
        <f t="shared" si="8"/>
        <v>0</v>
      </c>
      <c r="F32" s="86">
        <f t="shared" si="8"/>
        <v>90265418</v>
      </c>
      <c r="G32" s="86">
        <f t="shared" si="8"/>
        <v>15306396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30">
      <c r="A33" s="67" t="s">
        <v>52</v>
      </c>
      <c r="B33" s="68" t="s">
        <v>53</v>
      </c>
      <c r="C33" s="45"/>
      <c r="D33" s="86">
        <v>182944000</v>
      </c>
      <c r="E33" s="86"/>
      <c r="F33" s="45">
        <v>90207306</v>
      </c>
      <c r="G33" s="45">
        <v>15304142</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66">
      <c r="A34" s="67" t="s">
        <v>54</v>
      </c>
      <c r="B34" s="69" t="s">
        <v>55</v>
      </c>
      <c r="C34" s="45"/>
      <c r="D34" s="86"/>
      <c r="E34" s="86"/>
      <c r="F34" s="45">
        <v>57544</v>
      </c>
      <c r="G34" s="45">
        <v>1910</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7.75" customHeight="1">
      <c r="A35" s="67" t="s">
        <v>56</v>
      </c>
      <c r="B35" s="68" t="s">
        <v>57</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c r="A36" s="67" t="s">
        <v>58</v>
      </c>
      <c r="B36" s="68" t="s">
        <v>59</v>
      </c>
      <c r="C36" s="45"/>
      <c r="D36" s="86"/>
      <c r="E36" s="86"/>
      <c r="F36" s="45">
        <v>568</v>
      </c>
      <c r="G36" s="45">
        <v>344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c r="A37" s="67" t="s">
        <v>60</v>
      </c>
      <c r="B37" s="68" t="s">
        <v>61</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c r="A38" s="67" t="s">
        <v>62</v>
      </c>
      <c r="B38" s="68" t="s">
        <v>63</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28.5">
      <c r="A39" s="67" t="s">
        <v>64</v>
      </c>
      <c r="B39" s="71" t="s">
        <v>65</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45">
      <c r="A40" s="67" t="s">
        <v>66</v>
      </c>
      <c r="B40" s="68" t="s">
        <v>67</v>
      </c>
      <c r="C40" s="45"/>
      <c r="D40" s="86">
        <v>1000</v>
      </c>
      <c r="E40" s="86"/>
      <c r="F40" s="45">
        <v>44</v>
      </c>
      <c r="G40" s="45">
        <v>8</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c r="A41" s="67" t="s">
        <v>68</v>
      </c>
      <c r="B41" s="68" t="s">
        <v>69</v>
      </c>
      <c r="C41" s="45"/>
      <c r="D41" s="86"/>
      <c r="E41" s="86"/>
      <c r="F41" s="45">
        <v>14</v>
      </c>
      <c r="G41" s="45">
        <v>3</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70</v>
      </c>
      <c r="B42" s="68" t="s">
        <v>71</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60">
      <c r="A43" s="67" t="s">
        <v>72</v>
      </c>
      <c r="B43" s="68" t="s">
        <v>73</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60">
      <c r="A44" s="67" t="s">
        <v>74</v>
      </c>
      <c r="B44" s="68" t="s">
        <v>75</v>
      </c>
      <c r="C44" s="45"/>
      <c r="D44" s="86"/>
      <c r="E44" s="86"/>
      <c r="F44" s="45"/>
      <c r="G44" s="45"/>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45">
      <c r="A45" s="67" t="s">
        <v>76</v>
      </c>
      <c r="B45" s="68" t="s">
        <v>77</v>
      </c>
      <c r="C45" s="45"/>
      <c r="D45" s="86"/>
      <c r="E45" s="86"/>
      <c r="F45" s="45">
        <v>-1</v>
      </c>
      <c r="G45" s="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67" t="s">
        <v>78</v>
      </c>
      <c r="B46" s="68" t="s">
        <v>79</v>
      </c>
      <c r="C46" s="45"/>
      <c r="D46" s="86">
        <v>9000</v>
      </c>
      <c r="E46" s="86"/>
      <c r="F46" s="45">
        <v>16340</v>
      </c>
      <c r="G46" s="45">
        <v>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30" customHeight="1">
      <c r="A47" s="67" t="s">
        <v>80</v>
      </c>
      <c r="B47" s="68" t="s">
        <v>81</v>
      </c>
      <c r="C47" s="45"/>
      <c r="D47" s="86"/>
      <c r="E47" s="86"/>
      <c r="F47" s="45">
        <v>3465</v>
      </c>
      <c r="G47" s="45">
        <v>1075</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c r="A48" s="67" t="s">
        <v>82</v>
      </c>
      <c r="B48" s="68" t="s">
        <v>83</v>
      </c>
      <c r="C48" s="45"/>
      <c r="D48" s="86"/>
      <c r="E48" s="86"/>
      <c r="F48" s="45">
        <v>134262</v>
      </c>
      <c r="G48" s="45">
        <v>-9243</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c r="A49" s="67" t="s">
        <v>84</v>
      </c>
      <c r="B49" s="68" t="s">
        <v>85</v>
      </c>
      <c r="C49" s="45"/>
      <c r="D49" s="86">
        <v>25000</v>
      </c>
      <c r="E49" s="86"/>
      <c r="F49" s="45">
        <v>17526</v>
      </c>
      <c r="G49" s="45">
        <v>690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6" customFormat="1" ht="45">
      <c r="A50" s="72" t="s">
        <v>86</v>
      </c>
      <c r="B50" s="73" t="s">
        <v>87</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s="56" customFormat="1">
      <c r="A51" s="72" t="s">
        <v>88</v>
      </c>
      <c r="B51" s="73" t="s">
        <v>89</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c r="EU51" s="5"/>
      <c r="EV51" s="5"/>
      <c r="EW51" s="5"/>
      <c r="EX51" s="5"/>
      <c r="EY51" s="5"/>
      <c r="EZ51" s="5"/>
      <c r="FA51" s="5"/>
      <c r="FB51" s="5"/>
      <c r="FC51" s="5"/>
      <c r="FD51" s="5"/>
      <c r="FE51" s="5"/>
      <c r="FF51" s="5"/>
      <c r="FG51" s="5"/>
      <c r="FH51" s="5"/>
      <c r="FI51" s="5"/>
      <c r="FJ51" s="5"/>
      <c r="FK51" s="5"/>
      <c r="FL51" s="5"/>
      <c r="FM51" s="5"/>
      <c r="FN51" s="5"/>
      <c r="FO51" s="5"/>
      <c r="FP51" s="5"/>
      <c r="FQ51" s="5"/>
      <c r="FR51" s="5"/>
    </row>
    <row r="52" spans="1:174" s="56" customFormat="1" ht="45">
      <c r="A52" s="72" t="s">
        <v>90</v>
      </c>
      <c r="B52" s="73" t="s">
        <v>91</v>
      </c>
      <c r="C52" s="45"/>
      <c r="D52" s="86">
        <v>198000</v>
      </c>
      <c r="E52" s="86"/>
      <c r="F52" s="45">
        <v>115076</v>
      </c>
      <c r="G52" s="45">
        <v>23348</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c r="EU52" s="5"/>
      <c r="EV52" s="5"/>
      <c r="EW52" s="5"/>
      <c r="EX52" s="5"/>
      <c r="EY52" s="5"/>
      <c r="EZ52" s="5"/>
      <c r="FA52" s="5"/>
      <c r="FB52" s="5"/>
      <c r="FC52" s="5"/>
      <c r="FD52" s="5"/>
      <c r="FE52" s="5"/>
      <c r="FF52" s="5"/>
      <c r="FG52" s="5"/>
      <c r="FH52" s="5"/>
      <c r="FI52" s="5"/>
      <c r="FJ52" s="5"/>
      <c r="FK52" s="5"/>
      <c r="FL52" s="5"/>
      <c r="FM52" s="5"/>
      <c r="FN52" s="5"/>
      <c r="FO52" s="5"/>
      <c r="FP52" s="5"/>
      <c r="FQ52" s="5"/>
      <c r="FR52" s="5"/>
    </row>
    <row r="53" spans="1:174" ht="30">
      <c r="A53" s="72" t="s">
        <v>92</v>
      </c>
      <c r="B53" s="73" t="s">
        <v>93</v>
      </c>
      <c r="C53" s="45"/>
      <c r="D53" s="86">
        <v>5081000</v>
      </c>
      <c r="E53" s="86"/>
      <c r="F53" s="45">
        <v>5371823</v>
      </c>
      <c r="G53" s="45">
        <v>794549</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c r="A54" s="67" t="s">
        <v>94</v>
      </c>
      <c r="B54" s="68" t="s">
        <v>95</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5" t="s">
        <v>96</v>
      </c>
      <c r="B55" s="66" t="s">
        <v>97</v>
      </c>
      <c r="C55" s="86">
        <f>+C56+C61</f>
        <v>0</v>
      </c>
      <c r="D55" s="86">
        <f t="shared" ref="D55:G55" si="9">+D56+D61</f>
        <v>135000</v>
      </c>
      <c r="E55" s="86">
        <f t="shared" si="9"/>
        <v>0</v>
      </c>
      <c r="F55" s="86">
        <f t="shared" si="9"/>
        <v>91100</v>
      </c>
      <c r="G55" s="86">
        <f t="shared" si="9"/>
        <v>9601.15</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5" t="s">
        <v>98</v>
      </c>
      <c r="B56" s="66" t="s">
        <v>99</v>
      </c>
      <c r="C56" s="86">
        <f>+C57+C59</f>
        <v>0</v>
      </c>
      <c r="D56" s="86">
        <f t="shared" ref="D56:G56" si="10">+D57+D59</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5" t="s">
        <v>100</v>
      </c>
      <c r="B57" s="66" t="s">
        <v>101</v>
      </c>
      <c r="C57" s="86">
        <f>+C58</f>
        <v>0</v>
      </c>
      <c r="D57" s="86">
        <f t="shared" ref="D57:G57" si="11">+D58</f>
        <v>0</v>
      </c>
      <c r="E57" s="86">
        <f t="shared" si="11"/>
        <v>0</v>
      </c>
      <c r="F57" s="86">
        <f t="shared" si="11"/>
        <v>0</v>
      </c>
      <c r="G57" s="86">
        <f t="shared" si="11"/>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7" t="s">
        <v>102</v>
      </c>
      <c r="B58" s="68" t="s">
        <v>103</v>
      </c>
      <c r="C58" s="45"/>
      <c r="D58" s="86"/>
      <c r="E58" s="86"/>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c r="A59" s="65" t="s">
        <v>104</v>
      </c>
      <c r="B59" s="66" t="s">
        <v>105</v>
      </c>
      <c r="C59" s="86">
        <f>+C60</f>
        <v>0</v>
      </c>
      <c r="D59" s="86">
        <f t="shared" ref="D59:G59" si="12">+D60</f>
        <v>0</v>
      </c>
      <c r="E59" s="86">
        <f t="shared" si="12"/>
        <v>0</v>
      </c>
      <c r="F59" s="86">
        <f t="shared" si="12"/>
        <v>0</v>
      </c>
      <c r="G59" s="86">
        <f t="shared" si="12"/>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c r="A60" s="67" t="s">
        <v>106</v>
      </c>
      <c r="B60" s="68" t="s">
        <v>107</v>
      </c>
      <c r="C60" s="45"/>
      <c r="D60" s="86"/>
      <c r="E60" s="86"/>
      <c r="F60" s="45"/>
      <c r="G60" s="45"/>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s="19" customFormat="1">
      <c r="A61" s="65" t="s">
        <v>108</v>
      </c>
      <c r="B61" s="66" t="s">
        <v>109</v>
      </c>
      <c r="C61" s="86">
        <f>+C62+C66</f>
        <v>0</v>
      </c>
      <c r="D61" s="86">
        <f t="shared" ref="D61:G61" si="13">+D62+D66</f>
        <v>135000</v>
      </c>
      <c r="E61" s="86">
        <f t="shared" si="13"/>
        <v>0</v>
      </c>
      <c r="F61" s="86">
        <f t="shared" si="13"/>
        <v>91100</v>
      </c>
      <c r="G61" s="86">
        <f t="shared" si="13"/>
        <v>9601.15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74"/>
      <c r="EK61" s="74"/>
      <c r="EL61" s="74"/>
      <c r="EM61" s="74"/>
      <c r="EN61" s="74"/>
      <c r="EO61" s="74"/>
      <c r="EP61" s="74"/>
      <c r="EQ61" s="74"/>
      <c r="ER61" s="74"/>
      <c r="ES61" s="74"/>
      <c r="ET61" s="74"/>
    </row>
    <row r="62" spans="1:174">
      <c r="A62" s="65" t="s">
        <v>110</v>
      </c>
      <c r="B62" s="66" t="s">
        <v>111</v>
      </c>
      <c r="C62" s="86">
        <f>C65+C63+C64</f>
        <v>0</v>
      </c>
      <c r="D62" s="86">
        <f t="shared" ref="D62:G62" si="14">D65+D63+D64</f>
        <v>135000</v>
      </c>
      <c r="E62" s="86">
        <f t="shared" si="14"/>
        <v>0</v>
      </c>
      <c r="F62" s="86">
        <f t="shared" si="14"/>
        <v>91100</v>
      </c>
      <c r="G62" s="86">
        <f t="shared" si="14"/>
        <v>9601.15</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c r="A63" s="75" t="s">
        <v>112</v>
      </c>
      <c r="B63" s="66" t="s">
        <v>113</v>
      </c>
      <c r="C63" s="86"/>
      <c r="D63" s="86"/>
      <c r="E63" s="86"/>
      <c r="F63" s="86"/>
      <c r="G63" s="86"/>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c r="A64" s="75" t="s">
        <v>114</v>
      </c>
      <c r="B64" s="66" t="s">
        <v>115</v>
      </c>
      <c r="C64" s="86"/>
      <c r="D64" s="86"/>
      <c r="E64" s="86"/>
      <c r="F64" s="86"/>
      <c r="G64" s="86"/>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c r="A65" s="67" t="s">
        <v>116</v>
      </c>
      <c r="B65" s="76" t="s">
        <v>117</v>
      </c>
      <c r="C65" s="45"/>
      <c r="D65" s="86">
        <v>135000</v>
      </c>
      <c r="E65" s="86"/>
      <c r="F65" s="45">
        <v>91100</v>
      </c>
      <c r="G65" s="45">
        <v>9601.15</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ht="19.5" customHeight="1">
      <c r="A66" s="65" t="s">
        <v>118</v>
      </c>
      <c r="B66" s="66" t="s">
        <v>119</v>
      </c>
      <c r="C66" s="86">
        <f>C67</f>
        <v>0</v>
      </c>
      <c r="D66" s="86">
        <f t="shared" ref="D66:G66" si="15">D67</f>
        <v>0</v>
      </c>
      <c r="E66" s="86">
        <f t="shared" si="15"/>
        <v>0</v>
      </c>
      <c r="F66" s="86">
        <f t="shared" si="15"/>
        <v>0</v>
      </c>
      <c r="G66" s="86">
        <f t="shared" si="15"/>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c r="A67" s="67" t="s">
        <v>120</v>
      </c>
      <c r="B67" s="76" t="s">
        <v>121</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74">
      <c r="A68" s="65" t="s">
        <v>122</v>
      </c>
      <c r="B68" s="66" t="s">
        <v>123</v>
      </c>
      <c r="C68" s="86">
        <f>+C69</f>
        <v>0</v>
      </c>
      <c r="D68" s="86">
        <f t="shared" ref="D68:G68" si="16">+D69</f>
        <v>36713640</v>
      </c>
      <c r="E68" s="86">
        <f t="shared" si="16"/>
        <v>0</v>
      </c>
      <c r="F68" s="86">
        <f t="shared" si="16"/>
        <v>0</v>
      </c>
      <c r="G68" s="86">
        <f t="shared" si="16"/>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74" s="56" customFormat="1" ht="30">
      <c r="A69" s="65" t="s">
        <v>124</v>
      </c>
      <c r="B69" s="66" t="s">
        <v>125</v>
      </c>
      <c r="C69" s="86">
        <f>+C70+C83</f>
        <v>0</v>
      </c>
      <c r="D69" s="86">
        <f t="shared" ref="D69:G69" si="17">+D70+D83</f>
        <v>36713640</v>
      </c>
      <c r="E69" s="86">
        <f t="shared" si="17"/>
        <v>0</v>
      </c>
      <c r="F69" s="86">
        <f t="shared" si="17"/>
        <v>0</v>
      </c>
      <c r="G69" s="86">
        <f t="shared" si="17"/>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c r="A70" s="65" t="s">
        <v>126</v>
      </c>
      <c r="B70" s="66" t="s">
        <v>127</v>
      </c>
      <c r="C70" s="86">
        <f>C71+C72+C73+C74+C76+C77+C78+C79+C75+C80+C81+C82</f>
        <v>0</v>
      </c>
      <c r="D70" s="86">
        <f t="shared" ref="D70:G70" si="18">D71+D72+D73+D74+D76+D77+D78+D79+D75+D80+D81+D82</f>
        <v>36713640</v>
      </c>
      <c r="E70" s="86">
        <f t="shared" si="18"/>
        <v>0</v>
      </c>
      <c r="F70" s="86">
        <f t="shared" si="18"/>
        <v>0</v>
      </c>
      <c r="G70" s="86">
        <f t="shared" si="18"/>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c r="A71" s="67" t="s">
        <v>128</v>
      </c>
      <c r="B71" s="76" t="s">
        <v>129</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130</v>
      </c>
      <c r="B72" s="76" t="s">
        <v>131</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77" t="s">
        <v>132</v>
      </c>
      <c r="B73" s="76" t="s">
        <v>133</v>
      </c>
      <c r="C73" s="45"/>
      <c r="D73" s="86">
        <v>31603490</v>
      </c>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134</v>
      </c>
      <c r="B74" s="78" t="s">
        <v>135</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c r="A75" s="67" t="s">
        <v>136</v>
      </c>
      <c r="B75" s="78" t="s">
        <v>137</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138</v>
      </c>
      <c r="B76" s="78" t="s">
        <v>139</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140</v>
      </c>
      <c r="B77" s="78" t="s">
        <v>141</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c r="A78" s="67" t="s">
        <v>142</v>
      </c>
      <c r="B78" s="78" t="s">
        <v>143</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75">
      <c r="A79" s="67" t="s">
        <v>144</v>
      </c>
      <c r="B79" s="78" t="s">
        <v>145</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67" t="s">
        <v>146</v>
      </c>
      <c r="B80" s="78" t="s">
        <v>147</v>
      </c>
      <c r="C80" s="45"/>
      <c r="D80" s="86">
        <v>1451150</v>
      </c>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ht="30">
      <c r="A81" s="67" t="s">
        <v>148</v>
      </c>
      <c r="B81" s="78" t="s">
        <v>149</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6" customFormat="1" ht="60">
      <c r="A82" s="67" t="s">
        <v>150</v>
      </c>
      <c r="B82" s="78" t="s">
        <v>151</v>
      </c>
      <c r="C82" s="45"/>
      <c r="D82" s="86">
        <v>3659000</v>
      </c>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s="56" customFormat="1">
      <c r="A83" s="65" t="s">
        <v>152</v>
      </c>
      <c r="B83" s="66" t="s">
        <v>153</v>
      </c>
      <c r="C83" s="86">
        <f>+C84+C85+C86+C87+C88+C89+C90+C91</f>
        <v>0</v>
      </c>
      <c r="D83" s="86">
        <f t="shared" ref="D83:G83" si="19">+D84+D85+D86+D87+D88+D89+D90+D91</f>
        <v>0</v>
      </c>
      <c r="E83" s="86">
        <f t="shared" si="19"/>
        <v>0</v>
      </c>
      <c r="F83" s="86">
        <f t="shared" si="19"/>
        <v>0</v>
      </c>
      <c r="G83" s="86">
        <f t="shared" si="19"/>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c r="EU83" s="5"/>
      <c r="EV83" s="5"/>
      <c r="EW83" s="5"/>
      <c r="EX83" s="5"/>
      <c r="EY83" s="5"/>
      <c r="EZ83" s="5"/>
      <c r="FA83" s="5"/>
      <c r="FB83" s="5"/>
      <c r="FC83" s="5"/>
      <c r="FD83" s="5"/>
      <c r="FE83" s="5"/>
      <c r="FF83" s="5"/>
      <c r="FG83" s="5"/>
      <c r="FH83" s="5"/>
      <c r="FI83" s="5"/>
      <c r="FJ83" s="5"/>
      <c r="FK83" s="5"/>
      <c r="FL83" s="5"/>
      <c r="FM83" s="5"/>
      <c r="FN83" s="5"/>
      <c r="FO83" s="5"/>
      <c r="FP83" s="5"/>
      <c r="FQ83" s="5"/>
      <c r="FR83" s="5"/>
    </row>
    <row r="84" spans="1:174" s="56" customFormat="1" ht="30">
      <c r="A84" s="79" t="s">
        <v>154</v>
      </c>
      <c r="B84" s="68" t="s">
        <v>155</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c r="EU84" s="5"/>
      <c r="EV84" s="5"/>
      <c r="EW84" s="5"/>
      <c r="EX84" s="5"/>
      <c r="EY84" s="5"/>
      <c r="EZ84" s="5"/>
      <c r="FA84" s="5"/>
      <c r="FB84" s="5"/>
      <c r="FC84" s="5"/>
      <c r="FD84" s="5"/>
      <c r="FE84" s="5"/>
      <c r="FF84" s="5"/>
      <c r="FG84" s="5"/>
      <c r="FH84" s="5"/>
      <c r="FI84" s="5"/>
      <c r="FJ84" s="5"/>
      <c r="FK84" s="5"/>
      <c r="FL84" s="5"/>
      <c r="FM84" s="5"/>
      <c r="FN84" s="5"/>
      <c r="FO84" s="5"/>
      <c r="FP84" s="5"/>
      <c r="FQ84" s="5"/>
      <c r="FR84" s="5"/>
    </row>
    <row r="85" spans="1:174" ht="30">
      <c r="A85" s="79" t="s">
        <v>156</v>
      </c>
      <c r="B85" s="35" t="s">
        <v>135</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45">
      <c r="A86" s="67" t="s">
        <v>157</v>
      </c>
      <c r="B86" s="68" t="s">
        <v>158</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45">
      <c r="A87" s="67" t="s">
        <v>159</v>
      </c>
      <c r="B87" s="68" t="s">
        <v>160</v>
      </c>
      <c r="C87" s="45"/>
      <c r="D87" s="86"/>
      <c r="E87" s="86"/>
      <c r="F87" s="45"/>
      <c r="G87" s="45"/>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6"/>
      <c r="EI87" s="6"/>
    </row>
    <row r="88" spans="1:174" ht="30">
      <c r="A88" s="67" t="s">
        <v>161</v>
      </c>
      <c r="B88" s="68" t="s">
        <v>139</v>
      </c>
      <c r="C88" s="45"/>
      <c r="D88" s="86"/>
      <c r="E88" s="86"/>
      <c r="F88" s="45"/>
      <c r="G88" s="45"/>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6"/>
      <c r="EI88" s="6"/>
    </row>
    <row r="89" spans="1:174" ht="30">
      <c r="A89" s="71" t="s">
        <v>162</v>
      </c>
      <c r="B89" s="80" t="s">
        <v>163</v>
      </c>
      <c r="C89" s="45"/>
      <c r="D89" s="86"/>
      <c r="E89" s="86"/>
      <c r="F89" s="45"/>
      <c r="G89" s="45"/>
      <c r="H89" s="33"/>
      <c r="I89" s="33"/>
      <c r="T89" s="6"/>
      <c r="AT89" s="6"/>
      <c r="AU89" s="6"/>
      <c r="AV89" s="6"/>
      <c r="BN89" s="6"/>
    </row>
    <row r="90" spans="1:174" ht="75">
      <c r="A90" s="81" t="s">
        <v>164</v>
      </c>
      <c r="B90" s="82" t="s">
        <v>165</v>
      </c>
      <c r="C90" s="45"/>
      <c r="D90" s="86"/>
      <c r="E90" s="86"/>
      <c r="F90" s="45"/>
      <c r="G90" s="45"/>
      <c r="H90" s="33"/>
      <c r="I90" s="33"/>
      <c r="AT90" s="6"/>
      <c r="AU90" s="6"/>
      <c r="AV90" s="6"/>
      <c r="BN90" s="6"/>
    </row>
    <row r="91" spans="1:174" ht="45">
      <c r="A91" s="81" t="s">
        <v>166</v>
      </c>
      <c r="B91" s="83" t="s">
        <v>167</v>
      </c>
      <c r="C91" s="45"/>
      <c r="D91" s="86"/>
      <c r="E91" s="86"/>
      <c r="F91" s="45"/>
      <c r="G91" s="45"/>
      <c r="H91" s="33"/>
      <c r="I91" s="33"/>
      <c r="AT91" s="6"/>
      <c r="AU91" s="6"/>
      <c r="AV91" s="6"/>
      <c r="BN91" s="6"/>
    </row>
    <row r="92" spans="1:174" ht="45">
      <c r="A92" s="81" t="s">
        <v>168</v>
      </c>
      <c r="B92" s="84" t="s">
        <v>169</v>
      </c>
      <c r="C92" s="86">
        <f t="shared" ref="C92:G93" si="20">C93</f>
        <v>0</v>
      </c>
      <c r="D92" s="86">
        <f t="shared" si="20"/>
        <v>0</v>
      </c>
      <c r="E92" s="86">
        <f t="shared" si="20"/>
        <v>0</v>
      </c>
      <c r="F92" s="86">
        <f t="shared" si="20"/>
        <v>0</v>
      </c>
      <c r="G92" s="86">
        <f t="shared" si="20"/>
        <v>0</v>
      </c>
      <c r="H92" s="33"/>
      <c r="I92" s="33"/>
      <c r="AT92" s="6"/>
      <c r="AU92" s="6"/>
      <c r="AV92" s="6"/>
      <c r="BN92" s="6"/>
    </row>
    <row r="93" spans="1:174">
      <c r="A93" s="81" t="s">
        <v>170</v>
      </c>
      <c r="B93" s="83" t="s">
        <v>171</v>
      </c>
      <c r="C93" s="86">
        <f t="shared" si="20"/>
        <v>0</v>
      </c>
      <c r="D93" s="86">
        <f t="shared" si="20"/>
        <v>0</v>
      </c>
      <c r="E93" s="86">
        <f t="shared" si="20"/>
        <v>0</v>
      </c>
      <c r="F93" s="86">
        <f t="shared" si="20"/>
        <v>0</v>
      </c>
      <c r="G93" s="86">
        <f t="shared" si="20"/>
        <v>0</v>
      </c>
      <c r="H93" s="33"/>
      <c r="I93" s="33"/>
      <c r="AT93" s="6"/>
      <c r="AU93" s="6"/>
      <c r="AV93" s="6"/>
      <c r="BN93" s="6"/>
    </row>
    <row r="94" spans="1:174">
      <c r="A94" s="81" t="s">
        <v>172</v>
      </c>
      <c r="B94" s="83" t="s">
        <v>173</v>
      </c>
      <c r="C94" s="86"/>
      <c r="D94" s="86"/>
      <c r="E94" s="86"/>
      <c r="F94" s="45"/>
      <c r="G94" s="45"/>
      <c r="H94" s="33"/>
      <c r="I94" s="33"/>
      <c r="AT94" s="6"/>
      <c r="AU94" s="6"/>
      <c r="AV94" s="6"/>
      <c r="BN94" s="6"/>
    </row>
    <row r="95" spans="1:174" ht="45">
      <c r="A95" s="81" t="s">
        <v>472</v>
      </c>
      <c r="B95" s="84" t="s">
        <v>169</v>
      </c>
      <c r="C95" s="86">
        <f>C96</f>
        <v>0</v>
      </c>
      <c r="D95" s="86">
        <f t="shared" ref="D95:G95" si="21">D96</f>
        <v>0</v>
      </c>
      <c r="E95" s="86">
        <f t="shared" si="21"/>
        <v>0</v>
      </c>
      <c r="F95" s="86">
        <f t="shared" si="21"/>
        <v>0</v>
      </c>
      <c r="G95" s="86">
        <f t="shared" si="21"/>
        <v>0</v>
      </c>
      <c r="H95" s="33"/>
      <c r="I95" s="33"/>
      <c r="BN95" s="6"/>
    </row>
    <row r="96" spans="1:174">
      <c r="A96" s="81" t="s">
        <v>473</v>
      </c>
      <c r="B96" s="83" t="s">
        <v>171</v>
      </c>
      <c r="C96" s="86">
        <f t="shared" ref="C96:G96" si="22">C97</f>
        <v>0</v>
      </c>
      <c r="D96" s="86">
        <f t="shared" si="22"/>
        <v>0</v>
      </c>
      <c r="E96" s="86">
        <f t="shared" si="22"/>
        <v>0</v>
      </c>
      <c r="F96" s="86">
        <f t="shared" si="22"/>
        <v>0</v>
      </c>
      <c r="G96" s="86">
        <f t="shared" si="22"/>
        <v>0</v>
      </c>
      <c r="H96" s="33"/>
      <c r="I96" s="33"/>
      <c r="BN96" s="6"/>
    </row>
    <row r="97" spans="1:174">
      <c r="A97" s="81" t="s">
        <v>474</v>
      </c>
      <c r="B97" s="83" t="s">
        <v>467</v>
      </c>
      <c r="C97" s="86"/>
      <c r="D97" s="86"/>
      <c r="E97" s="86"/>
      <c r="F97" s="45"/>
      <c r="G97" s="45"/>
      <c r="H97" s="33"/>
      <c r="I97" s="33"/>
      <c r="BN97" s="6"/>
    </row>
    <row r="98" spans="1:174" ht="30">
      <c r="A98" s="84" t="s">
        <v>475</v>
      </c>
      <c r="B98" s="84" t="s">
        <v>174</v>
      </c>
      <c r="C98" s="86">
        <f>C99+C101</f>
        <v>0</v>
      </c>
      <c r="D98" s="86">
        <f t="shared" ref="D98:G98" si="23">D99+D101</f>
        <v>0</v>
      </c>
      <c r="E98" s="86">
        <f t="shared" si="23"/>
        <v>0</v>
      </c>
      <c r="F98" s="86">
        <f t="shared" si="23"/>
        <v>0</v>
      </c>
      <c r="G98" s="86">
        <f t="shared" si="23"/>
        <v>0</v>
      </c>
      <c r="H98" s="33"/>
      <c r="I98" s="33"/>
      <c r="BN98" s="6"/>
    </row>
    <row r="99" spans="1:174" ht="45">
      <c r="A99" s="84" t="s">
        <v>175</v>
      </c>
      <c r="B99" s="84" t="s">
        <v>169</v>
      </c>
      <c r="C99" s="86">
        <f>C100</f>
        <v>0</v>
      </c>
      <c r="D99" s="86">
        <f t="shared" ref="D99:G99" si="24">D100</f>
        <v>0</v>
      </c>
      <c r="E99" s="86">
        <f t="shared" si="24"/>
        <v>0</v>
      </c>
      <c r="F99" s="86">
        <f t="shared" si="24"/>
        <v>0</v>
      </c>
      <c r="G99" s="86">
        <f t="shared" si="24"/>
        <v>0</v>
      </c>
      <c r="H99" s="33"/>
      <c r="I99" s="33"/>
      <c r="BN99" s="6"/>
    </row>
    <row r="100" spans="1:174" ht="30">
      <c r="A100" s="83" t="s">
        <v>176</v>
      </c>
      <c r="B100" s="83" t="s">
        <v>177</v>
      </c>
      <c r="C100" s="86"/>
      <c r="D100" s="86"/>
      <c r="E100" s="86"/>
      <c r="F100" s="86"/>
      <c r="G100" s="86"/>
      <c r="H100" s="33"/>
      <c r="I100" s="33"/>
      <c r="BN100" s="6"/>
    </row>
    <row r="101" spans="1:174" s="56" customFormat="1">
      <c r="A101" s="83"/>
      <c r="B101" s="83" t="s">
        <v>468</v>
      </c>
      <c r="C101" s="86">
        <f>C102</f>
        <v>0</v>
      </c>
      <c r="D101" s="86">
        <f t="shared" ref="D101:G103" si="25">D102</f>
        <v>0</v>
      </c>
      <c r="E101" s="86">
        <f t="shared" si="25"/>
        <v>0</v>
      </c>
      <c r="F101" s="86">
        <f t="shared" si="25"/>
        <v>0</v>
      </c>
      <c r="G101" s="86">
        <f t="shared" si="25"/>
        <v>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c r="A102" s="83" t="s">
        <v>476</v>
      </c>
      <c r="B102" s="83" t="s">
        <v>469</v>
      </c>
      <c r="C102" s="86">
        <f>C103</f>
        <v>0</v>
      </c>
      <c r="D102" s="86">
        <f t="shared" si="25"/>
        <v>0</v>
      </c>
      <c r="E102" s="86">
        <f t="shared" si="25"/>
        <v>0</v>
      </c>
      <c r="F102" s="86">
        <f t="shared" si="25"/>
        <v>0</v>
      </c>
      <c r="G102" s="86">
        <f t="shared" si="25"/>
        <v>0</v>
      </c>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c r="A103" s="83" t="s">
        <v>477</v>
      </c>
      <c r="B103" s="83" t="s">
        <v>470</v>
      </c>
      <c r="C103" s="86">
        <f>C104</f>
        <v>0</v>
      </c>
      <c r="D103" s="86">
        <f t="shared" si="25"/>
        <v>0</v>
      </c>
      <c r="E103" s="86">
        <f t="shared" si="25"/>
        <v>0</v>
      </c>
      <c r="F103" s="86">
        <f t="shared" si="25"/>
        <v>0</v>
      </c>
      <c r="G103" s="86">
        <f t="shared" si="25"/>
        <v>0</v>
      </c>
      <c r="H103" s="33"/>
      <c r="I103" s="33"/>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c r="A104" s="83" t="s">
        <v>478</v>
      </c>
      <c r="B104" s="83" t="s">
        <v>471</v>
      </c>
      <c r="C104" s="45"/>
      <c r="D104" s="86"/>
      <c r="E104" s="86"/>
      <c r="F104" s="45"/>
      <c r="G104" s="45"/>
      <c r="H104" s="33"/>
      <c r="I104" s="33"/>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84" t="s">
        <v>178</v>
      </c>
      <c r="B105" s="84" t="s">
        <v>179</v>
      </c>
      <c r="C105" s="86">
        <f>C106</f>
        <v>0</v>
      </c>
      <c r="D105" s="86">
        <f t="shared" ref="D105:G105" si="26">D106</f>
        <v>0</v>
      </c>
      <c r="E105" s="86">
        <f t="shared" si="26"/>
        <v>0</v>
      </c>
      <c r="F105" s="86">
        <f t="shared" si="26"/>
        <v>-334194</v>
      </c>
      <c r="G105" s="86">
        <f t="shared" si="26"/>
        <v>-105683</v>
      </c>
      <c r="H105" s="33"/>
      <c r="I105" s="33"/>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c r="A106" s="83" t="s">
        <v>180</v>
      </c>
      <c r="B106" s="83" t="s">
        <v>181</v>
      </c>
      <c r="C106" s="45"/>
      <c r="D106" s="86"/>
      <c r="E106" s="86"/>
      <c r="F106" s="45">
        <v>-334194</v>
      </c>
      <c r="G106" s="45">
        <v>-105683</v>
      </c>
      <c r="H106" s="33"/>
      <c r="I106" s="33"/>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c r="A109" s="53"/>
      <c r="B109" s="104" t="s">
        <v>500</v>
      </c>
      <c r="C109" s="105" t="s">
        <v>501</v>
      </c>
      <c r="D109" s="105"/>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c r="A110" s="53"/>
      <c r="B110" s="104" t="s">
        <v>502</v>
      </c>
      <c r="C110" s="107" t="s">
        <v>503</v>
      </c>
      <c r="D110" s="107"/>
      <c r="E110" s="46"/>
      <c r="F110" s="5"/>
      <c r="G110" s="5"/>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sheetData>
  <protectedRanges>
    <protectedRange sqref="C89:C90 C73:C85 C65 F89:G91 C33:C54 C58:C59 F73:G82 F84:G85 C21:C30 F65:G65 F33:G54 F21:G26 F28:G30 F58:G58 F94:G94 F97:G97 D27:G27 D59:G59 C61:G61 C68:G69 D83:G83" name="Zonă1" securityDescriptor="O:WDG:WDD:(A;;CC;;;AN)(A;;CC;;;AU)(A;;CC;;;WD)"/>
  </protectedRanges>
  <mergeCells count="29">
    <mergeCell ref="DX8:EB8"/>
    <mergeCell ref="EC8:EG8"/>
    <mergeCell ref="CT8:CX8"/>
    <mergeCell ref="CY8:DC8"/>
    <mergeCell ref="DD8:DH8"/>
    <mergeCell ref="DI8:DM8"/>
    <mergeCell ref="DN8:DR8"/>
    <mergeCell ref="DS8:DW8"/>
    <mergeCell ref="CO8:CS8"/>
    <mergeCell ref="AL8:AP8"/>
    <mergeCell ref="AQ8:AU8"/>
    <mergeCell ref="AV8:AZ8"/>
    <mergeCell ref="BA8:BE8"/>
    <mergeCell ref="BF8:BJ8"/>
    <mergeCell ref="BK8:BO8"/>
    <mergeCell ref="BP8:BT8"/>
    <mergeCell ref="BU8:BY8"/>
    <mergeCell ref="BZ8:CD8"/>
    <mergeCell ref="CE8:CI8"/>
    <mergeCell ref="CJ8:CN8"/>
    <mergeCell ref="A2:B2"/>
    <mergeCell ref="C110:D110"/>
    <mergeCell ref="A1:B1"/>
    <mergeCell ref="AG8:AK8"/>
    <mergeCell ref="H8:L8"/>
    <mergeCell ref="M8:Q8"/>
    <mergeCell ref="R8:V8"/>
    <mergeCell ref="W8:AA8"/>
    <mergeCell ref="AB8:AF8"/>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K232"/>
  <sheetViews>
    <sheetView view="pageBreakPreview" zoomScale="60" zoomScaleNormal="90" workbookViewId="0">
      <pane xSplit="3" ySplit="9" topLeftCell="D217" activePane="bottomRight" state="frozen"/>
      <selection activeCell="G7" sqref="G7:H209"/>
      <selection pane="topRight" activeCell="G7" sqref="G7:H209"/>
      <selection pane="bottomLeft" activeCell="G7" sqref="G7:H209"/>
      <selection pane="bottomRight" activeCell="D11" sqref="D11"/>
    </sheetView>
  </sheetViews>
  <sheetFormatPr defaultRowHeight="15"/>
  <cols>
    <col min="1" max="1" width="14.28515625" style="1" customWidth="1"/>
    <col min="2" max="2" width="71.28515625" style="4" customWidth="1"/>
    <col min="3" max="3" width="7.85546875" style="4" customWidth="1"/>
    <col min="4" max="4" width="14.7109375" style="4" customWidth="1"/>
    <col min="5" max="5" width="16.85546875" style="4" customWidth="1"/>
    <col min="6" max="6" width="15.7109375" style="4" hidden="1" customWidth="1"/>
    <col min="7" max="7" width="15.42578125" style="4" bestFit="1" customWidth="1"/>
    <col min="8" max="8" width="14.5703125" style="4" bestFit="1" customWidth="1"/>
    <col min="9" max="9" width="14.140625" style="5" customWidth="1"/>
    <col min="10" max="10" width="14.7109375" style="5" customWidth="1"/>
    <col min="11" max="11" width="17.140625" style="5" customWidth="1"/>
    <col min="12" max="16384" width="9.140625" style="5"/>
  </cols>
  <sheetData>
    <row r="1" spans="1:11" ht="15.75" customHeight="1">
      <c r="A1" s="106" t="s">
        <v>499</v>
      </c>
      <c r="B1" s="106"/>
    </row>
    <row r="2" spans="1:11" ht="17.25" customHeight="1">
      <c r="A2" s="106" t="s">
        <v>507</v>
      </c>
      <c r="B2" s="106"/>
    </row>
    <row r="3" spans="1:11" ht="17.25" customHeight="1">
      <c r="A3" s="103"/>
      <c r="B3" s="103"/>
    </row>
    <row r="4" spans="1:11" ht="17.25">
      <c r="B4" s="2" t="s">
        <v>505</v>
      </c>
      <c r="C4" s="3"/>
    </row>
    <row r="5" spans="1:11">
      <c r="B5" s="3"/>
      <c r="C5" s="3"/>
    </row>
    <row r="6" spans="1:11">
      <c r="B6" s="3"/>
      <c r="C6" s="3"/>
      <c r="D6" s="6"/>
    </row>
    <row r="7" spans="1:11">
      <c r="D7" s="7"/>
      <c r="E7" s="7"/>
      <c r="F7" s="8"/>
      <c r="G7" s="9"/>
      <c r="H7" s="98" t="s">
        <v>466</v>
      </c>
    </row>
    <row r="8" spans="1:11" s="13" customFormat="1" ht="60">
      <c r="A8" s="10" t="s">
        <v>1</v>
      </c>
      <c r="B8" s="11" t="s">
        <v>2</v>
      </c>
      <c r="C8" s="11"/>
      <c r="D8" s="11" t="s">
        <v>182</v>
      </c>
      <c r="E8" s="12" t="s">
        <v>183</v>
      </c>
      <c r="F8" s="12" t="s">
        <v>184</v>
      </c>
      <c r="G8" s="11" t="s">
        <v>185</v>
      </c>
      <c r="H8" s="11" t="s">
        <v>186</v>
      </c>
    </row>
    <row r="9" spans="1:11">
      <c r="A9" s="14"/>
      <c r="B9" s="15" t="s">
        <v>187</v>
      </c>
      <c r="C9" s="15"/>
      <c r="D9" s="16"/>
      <c r="E9" s="16"/>
      <c r="F9" s="16"/>
      <c r="G9" s="16"/>
      <c r="H9" s="16"/>
    </row>
    <row r="10" spans="1:11" s="19" customFormat="1" ht="16.5" customHeight="1">
      <c r="A10" s="17" t="s">
        <v>200</v>
      </c>
      <c r="B10" s="18" t="s">
        <v>188</v>
      </c>
      <c r="C10" s="87">
        <f t="shared" ref="C10" si="0">+C11+C19</f>
        <v>0</v>
      </c>
      <c r="D10" s="87">
        <f t="shared" ref="D10:H10" si="1">+D11+D19</f>
        <v>219501210</v>
      </c>
      <c r="E10" s="87">
        <f t="shared" si="1"/>
        <v>189601130</v>
      </c>
      <c r="F10" s="87">
        <f t="shared" si="1"/>
        <v>0</v>
      </c>
      <c r="G10" s="87">
        <f t="shared" si="1"/>
        <v>189238436.13999999</v>
      </c>
      <c r="H10" s="87">
        <f t="shared" si="1"/>
        <v>31720584.07</v>
      </c>
      <c r="I10" s="102"/>
      <c r="J10" s="102"/>
      <c r="K10" s="102"/>
    </row>
    <row r="11" spans="1:11" s="19" customFormat="1">
      <c r="A11" s="17" t="s">
        <v>202</v>
      </c>
      <c r="B11" s="20" t="s">
        <v>189</v>
      </c>
      <c r="C11" s="88">
        <f t="shared" ref="C11" si="2">+C12+C13+C16+C14+C15+C18+C186+C17</f>
        <v>0</v>
      </c>
      <c r="D11" s="88">
        <f t="shared" ref="D11:H11" si="3">+D12+D13+D16+D14+D15+D18+D186+D17</f>
        <v>219501210</v>
      </c>
      <c r="E11" s="88">
        <f t="shared" si="3"/>
        <v>189562130</v>
      </c>
      <c r="F11" s="88">
        <f t="shared" si="3"/>
        <v>0</v>
      </c>
      <c r="G11" s="88">
        <f t="shared" si="3"/>
        <v>189199453.41</v>
      </c>
      <c r="H11" s="88">
        <f t="shared" si="3"/>
        <v>31720584.07</v>
      </c>
      <c r="I11" s="102"/>
      <c r="J11" s="102"/>
      <c r="K11" s="102"/>
    </row>
    <row r="12" spans="1:11" s="19" customFormat="1">
      <c r="A12" s="17" t="s">
        <v>204</v>
      </c>
      <c r="B12" s="20" t="s">
        <v>190</v>
      </c>
      <c r="C12" s="88">
        <f t="shared" ref="C12" si="4">+C26</f>
        <v>0</v>
      </c>
      <c r="D12" s="88">
        <f t="shared" ref="D12:H12" si="5">+D26</f>
        <v>3681130</v>
      </c>
      <c r="E12" s="88">
        <f t="shared" si="5"/>
        <v>1833820</v>
      </c>
      <c r="F12" s="88">
        <f t="shared" si="5"/>
        <v>0</v>
      </c>
      <c r="G12" s="88">
        <f t="shared" si="5"/>
        <v>1833480</v>
      </c>
      <c r="H12" s="88">
        <f t="shared" si="5"/>
        <v>335859</v>
      </c>
      <c r="I12" s="102"/>
      <c r="J12" s="102"/>
      <c r="K12" s="102"/>
    </row>
    <row r="13" spans="1:11" s="19" customFormat="1" ht="16.5" customHeight="1">
      <c r="A13" s="17" t="s">
        <v>205</v>
      </c>
      <c r="B13" s="20" t="s">
        <v>191</v>
      </c>
      <c r="C13" s="88">
        <f t="shared" ref="C13" si="6">+C47</f>
        <v>0</v>
      </c>
      <c r="D13" s="88">
        <f t="shared" ref="D13:H13" si="7">+D47</f>
        <v>118633580</v>
      </c>
      <c r="E13" s="88">
        <f t="shared" si="7"/>
        <v>121032600</v>
      </c>
      <c r="F13" s="88">
        <f t="shared" si="7"/>
        <v>0</v>
      </c>
      <c r="G13" s="88">
        <f t="shared" si="7"/>
        <v>120809747.94999999</v>
      </c>
      <c r="H13" s="88">
        <f t="shared" si="7"/>
        <v>20068241.010000002</v>
      </c>
      <c r="I13" s="102"/>
      <c r="J13" s="102"/>
      <c r="K13" s="102"/>
    </row>
    <row r="14" spans="1:11" s="19" customFormat="1">
      <c r="A14" s="17" t="s">
        <v>207</v>
      </c>
      <c r="B14" s="20" t="s">
        <v>192</v>
      </c>
      <c r="C14" s="88">
        <f t="shared" ref="C14" si="8">+C75</f>
        <v>0</v>
      </c>
      <c r="D14" s="88">
        <f t="shared" ref="D14:H14" si="9">+D75</f>
        <v>0</v>
      </c>
      <c r="E14" s="88">
        <f t="shared" si="9"/>
        <v>0</v>
      </c>
      <c r="F14" s="88">
        <f t="shared" si="9"/>
        <v>0</v>
      </c>
      <c r="G14" s="88">
        <f t="shared" si="9"/>
        <v>0</v>
      </c>
      <c r="H14" s="88">
        <f t="shared" si="9"/>
        <v>0</v>
      </c>
      <c r="I14" s="102"/>
      <c r="J14" s="102"/>
      <c r="K14" s="102"/>
    </row>
    <row r="15" spans="1:11" s="19" customFormat="1" ht="30">
      <c r="A15" s="17" t="s">
        <v>208</v>
      </c>
      <c r="B15" s="20" t="s">
        <v>193</v>
      </c>
      <c r="C15" s="88">
        <f t="shared" ref="C15" si="10">C187</f>
        <v>0</v>
      </c>
      <c r="D15" s="88">
        <f t="shared" ref="D15:H15" si="11">D187</f>
        <v>82407500</v>
      </c>
      <c r="E15" s="88">
        <f t="shared" si="11"/>
        <v>54629710</v>
      </c>
      <c r="F15" s="88">
        <f t="shared" si="11"/>
        <v>0</v>
      </c>
      <c r="G15" s="88">
        <f t="shared" si="11"/>
        <v>54563740</v>
      </c>
      <c r="H15" s="88">
        <f t="shared" si="11"/>
        <v>8857200</v>
      </c>
      <c r="I15" s="102"/>
      <c r="J15" s="102"/>
      <c r="K15" s="102"/>
    </row>
    <row r="16" spans="1:11" s="19" customFormat="1" ht="16.5" customHeight="1">
      <c r="A16" s="17" t="s">
        <v>209</v>
      </c>
      <c r="B16" s="20" t="s">
        <v>194</v>
      </c>
      <c r="C16" s="88">
        <f t="shared" ref="C16" si="12">C203</f>
        <v>0</v>
      </c>
      <c r="D16" s="88">
        <f t="shared" ref="D16:H16" si="13">D203</f>
        <v>14779000</v>
      </c>
      <c r="E16" s="88">
        <f t="shared" si="13"/>
        <v>12066000</v>
      </c>
      <c r="F16" s="88">
        <f t="shared" si="13"/>
        <v>0</v>
      </c>
      <c r="G16" s="88">
        <f t="shared" si="13"/>
        <v>12065500</v>
      </c>
      <c r="H16" s="88">
        <f t="shared" si="13"/>
        <v>2466117</v>
      </c>
      <c r="I16" s="102"/>
      <c r="J16" s="102"/>
      <c r="K16" s="102"/>
    </row>
    <row r="17" spans="1:11" s="19" customFormat="1" ht="30">
      <c r="A17" s="17" t="s">
        <v>211</v>
      </c>
      <c r="B17" s="20" t="s">
        <v>195</v>
      </c>
      <c r="C17" s="88">
        <f t="shared" ref="C17" si="14">C210</f>
        <v>0</v>
      </c>
      <c r="D17" s="88">
        <f t="shared" ref="D17:H17" si="15">D210</f>
        <v>0</v>
      </c>
      <c r="E17" s="88">
        <f t="shared" si="15"/>
        <v>0</v>
      </c>
      <c r="F17" s="88">
        <f t="shared" si="15"/>
        <v>0</v>
      </c>
      <c r="G17" s="88">
        <f t="shared" si="15"/>
        <v>0</v>
      </c>
      <c r="H17" s="88">
        <f t="shared" si="15"/>
        <v>0</v>
      </c>
      <c r="I17" s="102"/>
      <c r="J17" s="102"/>
      <c r="K17" s="102"/>
    </row>
    <row r="18" spans="1:11" s="19" customFormat="1" ht="16.5" customHeight="1">
      <c r="A18" s="17" t="s">
        <v>213</v>
      </c>
      <c r="B18" s="20" t="s">
        <v>197</v>
      </c>
      <c r="C18" s="88">
        <f t="shared" ref="C18" si="16">C78</f>
        <v>0</v>
      </c>
      <c r="D18" s="88">
        <f t="shared" ref="D18:H18" si="17">D78</f>
        <v>0</v>
      </c>
      <c r="E18" s="88">
        <f t="shared" si="17"/>
        <v>0</v>
      </c>
      <c r="F18" s="88">
        <f t="shared" si="17"/>
        <v>0</v>
      </c>
      <c r="G18" s="88">
        <f t="shared" si="17"/>
        <v>0</v>
      </c>
      <c r="H18" s="88">
        <f t="shared" si="17"/>
        <v>0</v>
      </c>
      <c r="I18" s="102"/>
      <c r="J18" s="102"/>
      <c r="K18" s="102"/>
    </row>
    <row r="19" spans="1:11" s="19" customFormat="1" ht="16.5" customHeight="1">
      <c r="A19" s="17" t="s">
        <v>215</v>
      </c>
      <c r="B19" s="20" t="s">
        <v>198</v>
      </c>
      <c r="C19" s="88">
        <f t="shared" ref="C19:C20" si="18">C81</f>
        <v>0</v>
      </c>
      <c r="D19" s="88">
        <f t="shared" ref="D19:H19" si="19">D81</f>
        <v>0</v>
      </c>
      <c r="E19" s="88">
        <f t="shared" si="19"/>
        <v>39000</v>
      </c>
      <c r="F19" s="88">
        <f t="shared" si="19"/>
        <v>0</v>
      </c>
      <c r="G19" s="88">
        <f t="shared" si="19"/>
        <v>38982.729999999996</v>
      </c>
      <c r="H19" s="88">
        <f t="shared" si="19"/>
        <v>0</v>
      </c>
      <c r="I19" s="102"/>
      <c r="J19" s="102"/>
      <c r="K19" s="102"/>
    </row>
    <row r="20" spans="1:11" s="19" customFormat="1">
      <c r="A20" s="17" t="s">
        <v>217</v>
      </c>
      <c r="B20" s="20" t="s">
        <v>199</v>
      </c>
      <c r="C20" s="88">
        <f t="shared" si="18"/>
        <v>0</v>
      </c>
      <c r="D20" s="88">
        <f t="shared" ref="D20:H20" si="20">D82</f>
        <v>0</v>
      </c>
      <c r="E20" s="88">
        <f t="shared" si="20"/>
        <v>39000</v>
      </c>
      <c r="F20" s="88">
        <f t="shared" si="20"/>
        <v>0</v>
      </c>
      <c r="G20" s="88">
        <f t="shared" si="20"/>
        <v>38982.729999999996</v>
      </c>
      <c r="H20" s="88">
        <f t="shared" si="20"/>
        <v>0</v>
      </c>
      <c r="I20" s="102"/>
      <c r="J20" s="102"/>
      <c r="K20" s="102"/>
    </row>
    <row r="21" spans="1:11" s="19" customFormat="1" ht="30">
      <c r="A21" s="17" t="s">
        <v>219</v>
      </c>
      <c r="B21" s="20" t="s">
        <v>201</v>
      </c>
      <c r="C21" s="88">
        <f t="shared" ref="C21" si="21">C186+C209</f>
        <v>0</v>
      </c>
      <c r="D21" s="88">
        <f t="shared" ref="D21:H21" si="22">D186+D209</f>
        <v>0</v>
      </c>
      <c r="E21" s="88">
        <f t="shared" si="22"/>
        <v>0</v>
      </c>
      <c r="F21" s="88">
        <f t="shared" si="22"/>
        <v>0</v>
      </c>
      <c r="G21" s="88">
        <f t="shared" si="22"/>
        <v>-73014.539999999994</v>
      </c>
      <c r="H21" s="88">
        <f t="shared" si="22"/>
        <v>-6832.94</v>
      </c>
      <c r="I21" s="102"/>
      <c r="J21" s="102"/>
      <c r="K21" s="102"/>
    </row>
    <row r="22" spans="1:11" s="19" customFormat="1" ht="16.5" customHeight="1">
      <c r="A22" s="17" t="s">
        <v>221</v>
      </c>
      <c r="B22" s="20" t="s">
        <v>203</v>
      </c>
      <c r="C22" s="88">
        <f t="shared" ref="C22" si="23">+C23+C19</f>
        <v>0</v>
      </c>
      <c r="D22" s="88">
        <f t="shared" ref="D22:H22" si="24">+D23+D19</f>
        <v>219501210</v>
      </c>
      <c r="E22" s="88">
        <f t="shared" si="24"/>
        <v>189601130</v>
      </c>
      <c r="F22" s="88">
        <f t="shared" si="24"/>
        <v>0</v>
      </c>
      <c r="G22" s="88">
        <f t="shared" si="24"/>
        <v>189238436.13999999</v>
      </c>
      <c r="H22" s="88">
        <f t="shared" si="24"/>
        <v>31720584.07</v>
      </c>
      <c r="I22" s="102"/>
      <c r="J22" s="102"/>
      <c r="K22" s="102"/>
    </row>
    <row r="23" spans="1:11" s="19" customFormat="1">
      <c r="A23" s="17" t="s">
        <v>223</v>
      </c>
      <c r="B23" s="20" t="s">
        <v>189</v>
      </c>
      <c r="C23" s="88">
        <f t="shared" ref="C23" si="25">C12+C13+C14+C15+C16+C18+C186+C17</f>
        <v>0</v>
      </c>
      <c r="D23" s="88">
        <f t="shared" ref="D23:H23" si="26">D12+D13+D14+D15+D16+D18+D186+D17</f>
        <v>219501210</v>
      </c>
      <c r="E23" s="88">
        <f t="shared" si="26"/>
        <v>189562130</v>
      </c>
      <c r="F23" s="88">
        <f t="shared" si="26"/>
        <v>0</v>
      </c>
      <c r="G23" s="88">
        <f t="shared" si="26"/>
        <v>189199453.41</v>
      </c>
      <c r="H23" s="88">
        <f t="shared" si="26"/>
        <v>31720584.07</v>
      </c>
      <c r="I23" s="102"/>
      <c r="J23" s="102"/>
      <c r="K23" s="102"/>
    </row>
    <row r="24" spans="1:11" s="19" customFormat="1" ht="16.5" customHeight="1">
      <c r="A24" s="21" t="s">
        <v>225</v>
      </c>
      <c r="B24" s="20" t="s">
        <v>206</v>
      </c>
      <c r="C24" s="88">
        <f t="shared" ref="C24" si="27">+C25+C81+C186</f>
        <v>0</v>
      </c>
      <c r="D24" s="88">
        <f t="shared" ref="D24:H24" si="28">+D25+D81+D186</f>
        <v>204722210</v>
      </c>
      <c r="E24" s="88">
        <f t="shared" si="28"/>
        <v>177535130</v>
      </c>
      <c r="F24" s="88">
        <f t="shared" si="28"/>
        <v>0</v>
      </c>
      <c r="G24" s="88">
        <f t="shared" si="28"/>
        <v>177172936.13999999</v>
      </c>
      <c r="H24" s="88">
        <f t="shared" si="28"/>
        <v>29254467.07</v>
      </c>
      <c r="I24" s="102"/>
      <c r="J24" s="102"/>
      <c r="K24" s="102"/>
    </row>
    <row r="25" spans="1:11" s="19" customFormat="1" ht="16.5" customHeight="1">
      <c r="A25" s="17" t="s">
        <v>227</v>
      </c>
      <c r="B25" s="20" t="s">
        <v>189</v>
      </c>
      <c r="C25" s="88">
        <f t="shared" ref="C25" si="29">+C26+C47+C75+C187+C78+C210</f>
        <v>0</v>
      </c>
      <c r="D25" s="88">
        <f t="shared" ref="D25:H25" si="30">+D26+D47+D75+D187+D78+D210</f>
        <v>204722210</v>
      </c>
      <c r="E25" s="88">
        <f t="shared" si="30"/>
        <v>177496130</v>
      </c>
      <c r="F25" s="88">
        <f t="shared" si="30"/>
        <v>0</v>
      </c>
      <c r="G25" s="88">
        <f t="shared" si="30"/>
        <v>177206967.94999999</v>
      </c>
      <c r="H25" s="88">
        <f t="shared" si="30"/>
        <v>29261300.010000002</v>
      </c>
      <c r="I25" s="102"/>
      <c r="J25" s="102"/>
      <c r="K25" s="102"/>
    </row>
    <row r="26" spans="1:11" s="19" customFormat="1">
      <c r="A26" s="17" t="s">
        <v>229</v>
      </c>
      <c r="B26" s="20" t="s">
        <v>190</v>
      </c>
      <c r="C26" s="88">
        <f t="shared" ref="C26" si="31">+C27+C39+C37</f>
        <v>0</v>
      </c>
      <c r="D26" s="88">
        <f t="shared" ref="D26:H26" si="32">+D27+D39+D37</f>
        <v>3681130</v>
      </c>
      <c r="E26" s="88">
        <f t="shared" si="32"/>
        <v>1833820</v>
      </c>
      <c r="F26" s="88">
        <f t="shared" si="32"/>
        <v>0</v>
      </c>
      <c r="G26" s="88">
        <f t="shared" si="32"/>
        <v>1833480</v>
      </c>
      <c r="H26" s="88">
        <f t="shared" si="32"/>
        <v>335859</v>
      </c>
      <c r="I26" s="102"/>
      <c r="J26" s="102"/>
      <c r="K26" s="102"/>
    </row>
    <row r="27" spans="1:11" s="19" customFormat="1" ht="16.5" customHeight="1">
      <c r="A27" s="17" t="s">
        <v>231</v>
      </c>
      <c r="B27" s="20" t="s">
        <v>210</v>
      </c>
      <c r="C27" s="88">
        <f t="shared" ref="C27" si="33">C28+C31+C32+C33+C35+C29+C30+C34</f>
        <v>0</v>
      </c>
      <c r="D27" s="88">
        <f t="shared" ref="D27:H27" si="34">D28+D31+D32+D33+D35+D29+D30+D34</f>
        <v>3600130</v>
      </c>
      <c r="E27" s="88">
        <f t="shared" si="34"/>
        <v>1793660</v>
      </c>
      <c r="F27" s="88">
        <f t="shared" si="34"/>
        <v>0</v>
      </c>
      <c r="G27" s="88">
        <f t="shared" si="34"/>
        <v>1793325</v>
      </c>
      <c r="H27" s="88">
        <f t="shared" si="34"/>
        <v>328666</v>
      </c>
      <c r="I27" s="102"/>
      <c r="J27" s="102"/>
      <c r="K27" s="102"/>
    </row>
    <row r="28" spans="1:11" s="19" customFormat="1" ht="16.5" customHeight="1">
      <c r="A28" s="22" t="s">
        <v>233</v>
      </c>
      <c r="B28" s="23" t="s">
        <v>212</v>
      </c>
      <c r="C28" s="89"/>
      <c r="D28" s="90">
        <v>3016650</v>
      </c>
      <c r="E28" s="90">
        <v>1501470</v>
      </c>
      <c r="F28" s="90"/>
      <c r="G28" s="45">
        <v>1501155</v>
      </c>
      <c r="H28" s="45">
        <v>279959</v>
      </c>
      <c r="I28" s="102"/>
      <c r="J28" s="102"/>
      <c r="K28" s="102"/>
    </row>
    <row r="29" spans="1:11" s="19" customFormat="1">
      <c r="A29" s="22" t="s">
        <v>235</v>
      </c>
      <c r="B29" s="23" t="s">
        <v>214</v>
      </c>
      <c r="C29" s="89"/>
      <c r="D29" s="90">
        <v>400920</v>
      </c>
      <c r="E29" s="90">
        <v>197570</v>
      </c>
      <c r="F29" s="90"/>
      <c r="G29" s="45">
        <v>197561</v>
      </c>
      <c r="H29" s="45">
        <v>33710</v>
      </c>
      <c r="I29" s="102"/>
      <c r="J29" s="102"/>
      <c r="K29" s="102"/>
    </row>
    <row r="30" spans="1:11" s="19" customFormat="1">
      <c r="A30" s="22" t="s">
        <v>237</v>
      </c>
      <c r="B30" s="23" t="s">
        <v>216</v>
      </c>
      <c r="C30" s="89"/>
      <c r="D30" s="90"/>
      <c r="E30" s="90"/>
      <c r="F30" s="90"/>
      <c r="G30" s="45"/>
      <c r="H30" s="45"/>
      <c r="I30" s="102"/>
      <c r="J30" s="102"/>
      <c r="K30" s="102"/>
    </row>
    <row r="31" spans="1:11" s="19" customFormat="1" ht="16.5" customHeight="1">
      <c r="A31" s="22" t="s">
        <v>239</v>
      </c>
      <c r="B31" s="24" t="s">
        <v>218</v>
      </c>
      <c r="C31" s="89"/>
      <c r="D31" s="90">
        <v>13000</v>
      </c>
      <c r="E31" s="90">
        <v>7400</v>
      </c>
      <c r="F31" s="90"/>
      <c r="G31" s="45">
        <v>7400</v>
      </c>
      <c r="H31" s="45">
        <v>1332</v>
      </c>
      <c r="I31" s="102"/>
      <c r="J31" s="102"/>
      <c r="K31" s="102"/>
    </row>
    <row r="32" spans="1:11" s="19" customFormat="1" ht="16.5" customHeight="1">
      <c r="A32" s="22" t="s">
        <v>241</v>
      </c>
      <c r="B32" s="24" t="s">
        <v>220</v>
      </c>
      <c r="C32" s="89"/>
      <c r="D32" s="90"/>
      <c r="E32" s="90"/>
      <c r="F32" s="90"/>
      <c r="G32" s="45"/>
      <c r="H32" s="45"/>
      <c r="I32" s="102"/>
      <c r="J32" s="102"/>
      <c r="K32" s="102"/>
    </row>
    <row r="33" spans="1:11" ht="16.5" customHeight="1">
      <c r="A33" s="22" t="s">
        <v>243</v>
      </c>
      <c r="B33" s="24" t="s">
        <v>222</v>
      </c>
      <c r="C33" s="89"/>
      <c r="D33" s="90"/>
      <c r="E33" s="90"/>
      <c r="F33" s="90"/>
      <c r="G33" s="45"/>
      <c r="H33" s="45"/>
      <c r="I33" s="102"/>
      <c r="J33" s="102"/>
      <c r="K33" s="102"/>
    </row>
    <row r="34" spans="1:11" ht="16.5" customHeight="1">
      <c r="A34" s="22" t="s">
        <v>244</v>
      </c>
      <c r="B34" s="24" t="s">
        <v>224</v>
      </c>
      <c r="C34" s="89"/>
      <c r="D34" s="90">
        <v>135220</v>
      </c>
      <c r="E34" s="90">
        <v>64870</v>
      </c>
      <c r="F34" s="90"/>
      <c r="G34" s="45">
        <v>64861</v>
      </c>
      <c r="H34" s="45">
        <v>11072</v>
      </c>
      <c r="I34" s="102"/>
      <c r="J34" s="102"/>
      <c r="K34" s="102"/>
    </row>
    <row r="35" spans="1:11" ht="16.5" customHeight="1">
      <c r="A35" s="22" t="s">
        <v>246</v>
      </c>
      <c r="B35" s="24" t="s">
        <v>226</v>
      </c>
      <c r="C35" s="89"/>
      <c r="D35" s="90">
        <v>34340</v>
      </c>
      <c r="E35" s="90">
        <v>22350</v>
      </c>
      <c r="F35" s="90"/>
      <c r="G35" s="45">
        <v>22348</v>
      </c>
      <c r="H35" s="45">
        <v>2593</v>
      </c>
      <c r="I35" s="102"/>
      <c r="J35" s="102"/>
      <c r="K35" s="102"/>
    </row>
    <row r="36" spans="1:11" ht="16.5" customHeight="1">
      <c r="A36" s="22"/>
      <c r="B36" s="24" t="s">
        <v>228</v>
      </c>
      <c r="C36" s="89"/>
      <c r="D36" s="90"/>
      <c r="E36" s="90"/>
      <c r="F36" s="90"/>
      <c r="G36" s="45"/>
      <c r="H36" s="45"/>
      <c r="I36" s="102"/>
      <c r="J36" s="102"/>
      <c r="K36" s="102"/>
    </row>
    <row r="37" spans="1:11" ht="16.5" customHeight="1">
      <c r="A37" s="22" t="s">
        <v>248</v>
      </c>
      <c r="B37" s="20" t="s">
        <v>230</v>
      </c>
      <c r="C37" s="89">
        <f t="shared" ref="C37:H37" si="35">C38</f>
        <v>0</v>
      </c>
      <c r="D37" s="89">
        <f t="shared" si="35"/>
        <v>0</v>
      </c>
      <c r="E37" s="89">
        <f t="shared" si="35"/>
        <v>0</v>
      </c>
      <c r="F37" s="89">
        <f t="shared" si="35"/>
        <v>0</v>
      </c>
      <c r="G37" s="89">
        <f t="shared" si="35"/>
        <v>0</v>
      </c>
      <c r="H37" s="89">
        <f t="shared" si="35"/>
        <v>0</v>
      </c>
      <c r="I37" s="102"/>
      <c r="J37" s="102"/>
      <c r="K37" s="102"/>
    </row>
    <row r="38" spans="1:11" ht="16.5" customHeight="1">
      <c r="A38" s="22" t="s">
        <v>250</v>
      </c>
      <c r="B38" s="24" t="s">
        <v>232</v>
      </c>
      <c r="C38" s="89"/>
      <c r="D38" s="90"/>
      <c r="E38" s="90"/>
      <c r="F38" s="90"/>
      <c r="G38" s="45"/>
      <c r="H38" s="45"/>
      <c r="I38" s="102"/>
      <c r="J38" s="102"/>
      <c r="K38" s="102"/>
    </row>
    <row r="39" spans="1:11" ht="16.5" customHeight="1">
      <c r="A39" s="17" t="s">
        <v>252</v>
      </c>
      <c r="B39" s="20" t="s">
        <v>234</v>
      </c>
      <c r="C39" s="88">
        <f t="shared" ref="C39:H39" si="36">+C40+C41+C42+C43+C44+C45+C46</f>
        <v>0</v>
      </c>
      <c r="D39" s="88">
        <f t="shared" si="36"/>
        <v>81000</v>
      </c>
      <c r="E39" s="88">
        <f t="shared" si="36"/>
        <v>40160</v>
      </c>
      <c r="F39" s="88">
        <f t="shared" si="36"/>
        <v>0</v>
      </c>
      <c r="G39" s="88">
        <f t="shared" si="36"/>
        <v>40155</v>
      </c>
      <c r="H39" s="88">
        <f t="shared" si="36"/>
        <v>7193</v>
      </c>
      <c r="I39" s="102"/>
      <c r="J39" s="102"/>
      <c r="K39" s="102"/>
    </row>
    <row r="40" spans="1:11" ht="16.5" customHeight="1">
      <c r="A40" s="22" t="s">
        <v>254</v>
      </c>
      <c r="B40" s="24" t="s">
        <v>236</v>
      </c>
      <c r="C40" s="89"/>
      <c r="D40" s="90"/>
      <c r="E40" s="90"/>
      <c r="F40" s="90"/>
      <c r="G40" s="45"/>
      <c r="H40" s="45"/>
      <c r="I40" s="102"/>
      <c r="J40" s="102"/>
      <c r="K40" s="102"/>
    </row>
    <row r="41" spans="1:11" ht="16.5" customHeight="1">
      <c r="A41" s="22" t="s">
        <v>256</v>
      </c>
      <c r="B41" s="24" t="s">
        <v>238</v>
      </c>
      <c r="C41" s="89"/>
      <c r="D41" s="90"/>
      <c r="E41" s="90"/>
      <c r="F41" s="90"/>
      <c r="G41" s="45"/>
      <c r="H41" s="45"/>
      <c r="I41" s="102"/>
      <c r="J41" s="102"/>
      <c r="K41" s="102"/>
    </row>
    <row r="42" spans="1:11" s="19" customFormat="1" ht="16.5" customHeight="1">
      <c r="A42" s="22" t="s">
        <v>258</v>
      </c>
      <c r="B42" s="24" t="s">
        <v>240</v>
      </c>
      <c r="C42" s="89"/>
      <c r="D42" s="90"/>
      <c r="E42" s="90"/>
      <c r="F42" s="90"/>
      <c r="G42" s="45"/>
      <c r="H42" s="45"/>
      <c r="I42" s="102"/>
      <c r="J42" s="102"/>
      <c r="K42" s="102"/>
    </row>
    <row r="43" spans="1:11" ht="16.5" customHeight="1">
      <c r="A43" s="22" t="s">
        <v>260</v>
      </c>
      <c r="B43" s="25" t="s">
        <v>242</v>
      </c>
      <c r="C43" s="89"/>
      <c r="D43" s="90"/>
      <c r="E43" s="90"/>
      <c r="F43" s="90"/>
      <c r="G43" s="45"/>
      <c r="H43" s="45"/>
      <c r="I43" s="102"/>
      <c r="J43" s="102"/>
      <c r="K43" s="102"/>
    </row>
    <row r="44" spans="1:11" ht="16.5" customHeight="1">
      <c r="A44" s="22" t="s">
        <v>262</v>
      </c>
      <c r="B44" s="25" t="s">
        <v>41</v>
      </c>
      <c r="C44" s="89"/>
      <c r="D44" s="90"/>
      <c r="E44" s="90"/>
      <c r="F44" s="90"/>
      <c r="G44" s="45"/>
      <c r="H44" s="45"/>
      <c r="I44" s="102"/>
      <c r="J44" s="102"/>
      <c r="K44" s="102"/>
    </row>
    <row r="45" spans="1:11" ht="16.5" customHeight="1">
      <c r="A45" s="22" t="s">
        <v>264</v>
      </c>
      <c r="B45" s="25" t="s">
        <v>245</v>
      </c>
      <c r="C45" s="89"/>
      <c r="D45" s="90">
        <v>81000</v>
      </c>
      <c r="E45" s="90">
        <v>40160</v>
      </c>
      <c r="F45" s="90"/>
      <c r="G45" s="45">
        <v>40155</v>
      </c>
      <c r="H45" s="45">
        <v>7193</v>
      </c>
      <c r="I45" s="102"/>
      <c r="J45" s="102"/>
      <c r="K45" s="102"/>
    </row>
    <row r="46" spans="1:11" ht="16.5" customHeight="1">
      <c r="A46" s="22" t="s">
        <v>266</v>
      </c>
      <c r="B46" s="25" t="s">
        <v>247</v>
      </c>
      <c r="C46" s="89"/>
      <c r="D46" s="90"/>
      <c r="E46" s="90"/>
      <c r="F46" s="90"/>
      <c r="G46" s="45"/>
      <c r="H46" s="45"/>
      <c r="I46" s="102"/>
      <c r="J46" s="102"/>
      <c r="K46" s="102"/>
    </row>
    <row r="47" spans="1:11" ht="16.5" customHeight="1">
      <c r="A47" s="17" t="s">
        <v>268</v>
      </c>
      <c r="B47" s="20" t="s">
        <v>191</v>
      </c>
      <c r="C47" s="88">
        <f t="shared" ref="C47" si="37">+C48+C62+C61+C64+C67+C69+C70+C72+C68+C71</f>
        <v>0</v>
      </c>
      <c r="D47" s="88">
        <f t="shared" ref="D47:H47" si="38">+D48+D62+D61+D64+D67+D69+D70+D72+D68+D71</f>
        <v>118633580</v>
      </c>
      <c r="E47" s="88">
        <f t="shared" si="38"/>
        <v>121032600</v>
      </c>
      <c r="F47" s="88">
        <f t="shared" si="38"/>
        <v>0</v>
      </c>
      <c r="G47" s="88">
        <f t="shared" si="38"/>
        <v>120809747.94999999</v>
      </c>
      <c r="H47" s="88">
        <f t="shared" si="38"/>
        <v>20068241.010000002</v>
      </c>
      <c r="I47" s="102"/>
      <c r="J47" s="102"/>
      <c r="K47" s="102"/>
    </row>
    <row r="48" spans="1:11" ht="16.5" customHeight="1">
      <c r="A48" s="17" t="s">
        <v>270</v>
      </c>
      <c r="B48" s="20" t="s">
        <v>249</v>
      </c>
      <c r="C48" s="88">
        <f t="shared" ref="C48" si="39">+C49+C50+C51+C52+C53+C54+C55+C56+C58</f>
        <v>0</v>
      </c>
      <c r="D48" s="88">
        <f t="shared" ref="D48:H48" si="40">+D49+D50+D51+D52+D53+D54+D55+D56+D58</f>
        <v>118441880</v>
      </c>
      <c r="E48" s="88">
        <f t="shared" si="40"/>
        <v>120916870</v>
      </c>
      <c r="F48" s="88">
        <f t="shared" si="40"/>
        <v>0</v>
      </c>
      <c r="G48" s="88">
        <f t="shared" si="40"/>
        <v>120701366.88999999</v>
      </c>
      <c r="H48" s="88">
        <f t="shared" si="40"/>
        <v>20054241.010000002</v>
      </c>
      <c r="I48" s="102"/>
      <c r="J48" s="102"/>
      <c r="K48" s="102"/>
    </row>
    <row r="49" spans="1:11" s="19" customFormat="1" ht="16.5" customHeight="1">
      <c r="A49" s="22" t="s">
        <v>272</v>
      </c>
      <c r="B49" s="24" t="s">
        <v>251</v>
      </c>
      <c r="C49" s="89"/>
      <c r="D49" s="90">
        <v>8000</v>
      </c>
      <c r="E49" s="90">
        <v>2000</v>
      </c>
      <c r="F49" s="90"/>
      <c r="G49" s="45">
        <v>220.1</v>
      </c>
      <c r="H49" s="45">
        <v>220.1</v>
      </c>
      <c r="I49" s="102"/>
      <c r="J49" s="102"/>
      <c r="K49" s="102"/>
    </row>
    <row r="50" spans="1:11" s="19" customFormat="1" ht="16.5" customHeight="1">
      <c r="A50" s="22" t="s">
        <v>274</v>
      </c>
      <c r="B50" s="24" t="s">
        <v>253</v>
      </c>
      <c r="C50" s="89"/>
      <c r="D50" s="90">
        <v>4000</v>
      </c>
      <c r="E50" s="90">
        <v>2000</v>
      </c>
      <c r="F50" s="90"/>
      <c r="G50" s="45">
        <v>744.45</v>
      </c>
      <c r="H50" s="45"/>
      <c r="I50" s="102"/>
      <c r="J50" s="102"/>
      <c r="K50" s="102"/>
    </row>
    <row r="51" spans="1:11" ht="16.5" customHeight="1">
      <c r="A51" s="22" t="s">
        <v>276</v>
      </c>
      <c r="B51" s="24" t="s">
        <v>255</v>
      </c>
      <c r="C51" s="89"/>
      <c r="D51" s="90">
        <v>19000</v>
      </c>
      <c r="E51" s="90">
        <v>12520</v>
      </c>
      <c r="F51" s="90"/>
      <c r="G51" s="45">
        <v>11790.4</v>
      </c>
      <c r="H51" s="45">
        <v>1923.44</v>
      </c>
      <c r="I51" s="102"/>
      <c r="J51" s="102"/>
      <c r="K51" s="102"/>
    </row>
    <row r="52" spans="1:11" ht="16.5" customHeight="1">
      <c r="A52" s="22" t="s">
        <v>278</v>
      </c>
      <c r="B52" s="24" t="s">
        <v>257</v>
      </c>
      <c r="C52" s="89"/>
      <c r="D52" s="90"/>
      <c r="E52" s="90"/>
      <c r="F52" s="90"/>
      <c r="G52" s="45"/>
      <c r="H52" s="45"/>
      <c r="I52" s="102"/>
      <c r="J52" s="102"/>
      <c r="K52" s="102"/>
    </row>
    <row r="53" spans="1:11" ht="16.5" customHeight="1">
      <c r="A53" s="22" t="s">
        <v>280</v>
      </c>
      <c r="B53" s="24" t="s">
        <v>259</v>
      </c>
      <c r="C53" s="89"/>
      <c r="D53" s="90">
        <v>6000</v>
      </c>
      <c r="E53" s="90">
        <v>1500</v>
      </c>
      <c r="F53" s="90"/>
      <c r="G53" s="45">
        <v>68</v>
      </c>
      <c r="H53" s="45"/>
      <c r="I53" s="102"/>
      <c r="J53" s="102"/>
      <c r="K53" s="102"/>
    </row>
    <row r="54" spans="1:11" ht="16.5" customHeight="1">
      <c r="A54" s="22" t="s">
        <v>282</v>
      </c>
      <c r="B54" s="24" t="s">
        <v>261</v>
      </c>
      <c r="C54" s="89"/>
      <c r="D54" s="90">
        <v>3000</v>
      </c>
      <c r="E54" s="90">
        <v>1000</v>
      </c>
      <c r="F54" s="90"/>
      <c r="G54" s="45">
        <v>68</v>
      </c>
      <c r="H54" s="45"/>
      <c r="I54" s="102"/>
      <c r="J54" s="102"/>
      <c r="K54" s="102"/>
    </row>
    <row r="55" spans="1:11" ht="16.5" customHeight="1">
      <c r="A55" s="22" t="s">
        <v>284</v>
      </c>
      <c r="B55" s="24" t="s">
        <v>263</v>
      </c>
      <c r="C55" s="89"/>
      <c r="D55" s="90">
        <v>25000</v>
      </c>
      <c r="E55" s="90">
        <v>13600</v>
      </c>
      <c r="F55" s="90"/>
      <c r="G55" s="45">
        <v>13600</v>
      </c>
      <c r="H55" s="45">
        <v>1429.36</v>
      </c>
      <c r="I55" s="102"/>
      <c r="J55" s="102"/>
      <c r="K55" s="102"/>
    </row>
    <row r="56" spans="1:11" ht="16.5" customHeight="1">
      <c r="A56" s="17" t="s">
        <v>286</v>
      </c>
      <c r="B56" s="20" t="s">
        <v>265</v>
      </c>
      <c r="C56" s="91">
        <f t="shared" ref="C56:H56" si="41">+C57+C92</f>
        <v>0</v>
      </c>
      <c r="D56" s="91">
        <f t="shared" si="41"/>
        <v>118348880</v>
      </c>
      <c r="E56" s="91">
        <f t="shared" si="41"/>
        <v>120870250</v>
      </c>
      <c r="F56" s="91">
        <f t="shared" si="41"/>
        <v>0</v>
      </c>
      <c r="G56" s="91">
        <f t="shared" si="41"/>
        <v>120663677.05999999</v>
      </c>
      <c r="H56" s="91">
        <f t="shared" si="41"/>
        <v>20048918.110000003</v>
      </c>
      <c r="I56" s="102"/>
      <c r="J56" s="102"/>
      <c r="K56" s="102"/>
    </row>
    <row r="57" spans="1:11" ht="16.5" customHeight="1">
      <c r="A57" s="27" t="s">
        <v>288</v>
      </c>
      <c r="B57" s="28" t="s">
        <v>267</v>
      </c>
      <c r="C57" s="92"/>
      <c r="D57" s="90">
        <v>16000</v>
      </c>
      <c r="E57" s="90">
        <v>9000</v>
      </c>
      <c r="F57" s="90"/>
      <c r="G57" s="45">
        <v>7499.11</v>
      </c>
      <c r="H57" s="45">
        <v>828.1</v>
      </c>
      <c r="I57" s="102"/>
      <c r="J57" s="102"/>
      <c r="K57" s="102"/>
    </row>
    <row r="58" spans="1:11" s="19" customFormat="1" ht="16.5" customHeight="1">
      <c r="A58" s="22" t="s">
        <v>290</v>
      </c>
      <c r="B58" s="24" t="s">
        <v>269</v>
      </c>
      <c r="C58" s="89"/>
      <c r="D58" s="90">
        <v>28000</v>
      </c>
      <c r="E58" s="90">
        <v>14000</v>
      </c>
      <c r="F58" s="90"/>
      <c r="G58" s="45">
        <v>11198.88</v>
      </c>
      <c r="H58" s="45">
        <v>1750</v>
      </c>
      <c r="I58" s="102"/>
      <c r="J58" s="102"/>
      <c r="K58" s="102"/>
    </row>
    <row r="59" spans="1:11" s="26" customFormat="1" ht="16.5" customHeight="1">
      <c r="A59" s="22"/>
      <c r="B59" s="24" t="s">
        <v>271</v>
      </c>
      <c r="C59" s="89"/>
      <c r="D59" s="90"/>
      <c r="E59" s="90"/>
      <c r="F59" s="90"/>
      <c r="G59" s="45"/>
      <c r="H59" s="45"/>
      <c r="I59" s="102"/>
      <c r="J59" s="102"/>
      <c r="K59" s="102"/>
    </row>
    <row r="60" spans="1:11" ht="16.5" customHeight="1">
      <c r="A60" s="22"/>
      <c r="B60" s="24" t="s">
        <v>273</v>
      </c>
      <c r="C60" s="89"/>
      <c r="D60" s="90"/>
      <c r="E60" s="90"/>
      <c r="F60" s="90"/>
      <c r="G60" s="45"/>
      <c r="H60" s="45"/>
      <c r="I60" s="102"/>
      <c r="J60" s="102"/>
      <c r="K60" s="102"/>
    </row>
    <row r="61" spans="1:11" s="19" customFormat="1" ht="16.5" customHeight="1">
      <c r="A61" s="17" t="s">
        <v>294</v>
      </c>
      <c r="B61" s="24" t="s">
        <v>275</v>
      </c>
      <c r="C61" s="89"/>
      <c r="D61" s="90"/>
      <c r="E61" s="90"/>
      <c r="F61" s="90"/>
      <c r="G61" s="45"/>
      <c r="H61" s="45"/>
      <c r="I61" s="102"/>
      <c r="J61" s="102"/>
      <c r="K61" s="102"/>
    </row>
    <row r="62" spans="1:11" s="19" customFormat="1" ht="16.5" customHeight="1">
      <c r="A62" s="17" t="s">
        <v>296</v>
      </c>
      <c r="B62" s="20" t="s">
        <v>277</v>
      </c>
      <c r="C62" s="93">
        <f t="shared" ref="C62:H62" si="42">+C63</f>
        <v>0</v>
      </c>
      <c r="D62" s="93">
        <f t="shared" si="42"/>
        <v>8700</v>
      </c>
      <c r="E62" s="93">
        <f t="shared" si="42"/>
        <v>0</v>
      </c>
      <c r="F62" s="93">
        <f t="shared" si="42"/>
        <v>0</v>
      </c>
      <c r="G62" s="93">
        <f t="shared" si="42"/>
        <v>0</v>
      </c>
      <c r="H62" s="93">
        <f t="shared" si="42"/>
        <v>0</v>
      </c>
      <c r="I62" s="102"/>
      <c r="J62" s="102"/>
      <c r="K62" s="102"/>
    </row>
    <row r="63" spans="1:11" s="19" customFormat="1" ht="16.5" customHeight="1">
      <c r="A63" s="22" t="s">
        <v>298</v>
      </c>
      <c r="B63" s="24" t="s">
        <v>279</v>
      </c>
      <c r="C63" s="89"/>
      <c r="D63" s="90">
        <v>8700</v>
      </c>
      <c r="E63" s="90"/>
      <c r="F63" s="90"/>
      <c r="G63" s="45"/>
      <c r="H63" s="45"/>
      <c r="I63" s="102"/>
      <c r="J63" s="102"/>
      <c r="K63" s="102"/>
    </row>
    <row r="64" spans="1:11" s="19" customFormat="1" ht="16.5" customHeight="1">
      <c r="A64" s="17" t="s">
        <v>300</v>
      </c>
      <c r="B64" s="20" t="s">
        <v>281</v>
      </c>
      <c r="C64" s="88">
        <f t="shared" ref="C64:H64" si="43">+C65+C66</f>
        <v>0</v>
      </c>
      <c r="D64" s="88">
        <f t="shared" si="43"/>
        <v>0</v>
      </c>
      <c r="E64" s="88">
        <f t="shared" si="43"/>
        <v>0</v>
      </c>
      <c r="F64" s="88">
        <f t="shared" si="43"/>
        <v>0</v>
      </c>
      <c r="G64" s="88">
        <f t="shared" si="43"/>
        <v>0</v>
      </c>
      <c r="H64" s="88">
        <f t="shared" si="43"/>
        <v>0</v>
      </c>
      <c r="I64" s="102"/>
      <c r="J64" s="102"/>
      <c r="K64" s="102"/>
    </row>
    <row r="65" spans="1:11" ht="16.5" customHeight="1">
      <c r="A65" s="17" t="s">
        <v>301</v>
      </c>
      <c r="B65" s="24" t="s">
        <v>283</v>
      </c>
      <c r="C65" s="89"/>
      <c r="D65" s="90"/>
      <c r="E65" s="90"/>
      <c r="F65" s="90"/>
      <c r="G65" s="45"/>
      <c r="H65" s="45"/>
      <c r="I65" s="102"/>
      <c r="J65" s="102"/>
      <c r="K65" s="102"/>
    </row>
    <row r="66" spans="1:11" s="19" customFormat="1" ht="16.5" customHeight="1">
      <c r="A66" s="17" t="s">
        <v>303</v>
      </c>
      <c r="B66" s="24" t="s">
        <v>285</v>
      </c>
      <c r="C66" s="89"/>
      <c r="D66" s="90"/>
      <c r="E66" s="90"/>
      <c r="F66" s="90"/>
      <c r="G66" s="45"/>
      <c r="H66" s="45"/>
      <c r="I66" s="102"/>
      <c r="J66" s="102"/>
      <c r="K66" s="102"/>
    </row>
    <row r="67" spans="1:11" ht="16.5" customHeight="1">
      <c r="A67" s="22" t="s">
        <v>305</v>
      </c>
      <c r="B67" s="24" t="s">
        <v>287</v>
      </c>
      <c r="C67" s="89"/>
      <c r="D67" s="90"/>
      <c r="E67" s="90"/>
      <c r="F67" s="90"/>
      <c r="G67" s="45"/>
      <c r="H67" s="45"/>
      <c r="I67" s="102"/>
      <c r="J67" s="102"/>
      <c r="K67" s="102"/>
    </row>
    <row r="68" spans="1:11" ht="16.5" customHeight="1">
      <c r="A68" s="22" t="s">
        <v>306</v>
      </c>
      <c r="B68" s="23" t="s">
        <v>289</v>
      </c>
      <c r="C68" s="89"/>
      <c r="D68" s="90"/>
      <c r="E68" s="90"/>
      <c r="F68" s="90"/>
      <c r="G68" s="45"/>
      <c r="H68" s="45"/>
      <c r="I68" s="102"/>
      <c r="J68" s="102"/>
      <c r="K68" s="102"/>
    </row>
    <row r="69" spans="1:11" ht="16.5" customHeight="1">
      <c r="A69" s="22" t="s">
        <v>308</v>
      </c>
      <c r="B69" s="24" t="s">
        <v>291</v>
      </c>
      <c r="C69" s="89"/>
      <c r="D69" s="90"/>
      <c r="E69" s="90"/>
      <c r="F69" s="90"/>
      <c r="G69" s="45"/>
      <c r="H69" s="45"/>
      <c r="I69" s="102"/>
      <c r="J69" s="102"/>
      <c r="K69" s="102"/>
    </row>
    <row r="70" spans="1:11" ht="16.5" customHeight="1">
      <c r="A70" s="22" t="s">
        <v>310</v>
      </c>
      <c r="B70" s="24" t="s">
        <v>292</v>
      </c>
      <c r="C70" s="89"/>
      <c r="D70" s="90"/>
      <c r="E70" s="90"/>
      <c r="F70" s="90"/>
      <c r="G70" s="45"/>
      <c r="H70" s="45"/>
      <c r="I70" s="102"/>
      <c r="J70" s="102"/>
      <c r="K70" s="102"/>
    </row>
    <row r="71" spans="1:11" ht="30">
      <c r="A71" s="22" t="s">
        <v>311</v>
      </c>
      <c r="B71" s="24" t="s">
        <v>293</v>
      </c>
      <c r="C71" s="89"/>
      <c r="D71" s="90"/>
      <c r="E71" s="90"/>
      <c r="F71" s="90"/>
      <c r="G71" s="45"/>
      <c r="H71" s="45"/>
      <c r="I71" s="102"/>
      <c r="J71" s="102"/>
      <c r="K71" s="102"/>
    </row>
    <row r="72" spans="1:11" ht="16.5" customHeight="1">
      <c r="A72" s="17" t="s">
        <v>312</v>
      </c>
      <c r="B72" s="20" t="s">
        <v>295</v>
      </c>
      <c r="C72" s="93">
        <f t="shared" ref="C72:H72" si="44">+C73+C74</f>
        <v>0</v>
      </c>
      <c r="D72" s="93">
        <f t="shared" si="44"/>
        <v>183000</v>
      </c>
      <c r="E72" s="93">
        <f t="shared" si="44"/>
        <v>115730</v>
      </c>
      <c r="F72" s="93">
        <f t="shared" si="44"/>
        <v>0</v>
      </c>
      <c r="G72" s="93">
        <f t="shared" si="44"/>
        <v>108381.06</v>
      </c>
      <c r="H72" s="93">
        <f t="shared" si="44"/>
        <v>14000</v>
      </c>
      <c r="I72" s="102"/>
      <c r="J72" s="102"/>
      <c r="K72" s="102"/>
    </row>
    <row r="73" spans="1:11" ht="16.5" customHeight="1">
      <c r="A73" s="22" t="s">
        <v>314</v>
      </c>
      <c r="B73" s="24" t="s">
        <v>297</v>
      </c>
      <c r="C73" s="89"/>
      <c r="D73" s="90">
        <v>183000</v>
      </c>
      <c r="E73" s="90">
        <v>115730</v>
      </c>
      <c r="F73" s="90"/>
      <c r="G73" s="45">
        <v>108381.06</v>
      </c>
      <c r="H73" s="45">
        <v>14000</v>
      </c>
      <c r="I73" s="102"/>
      <c r="J73" s="102"/>
      <c r="K73" s="102"/>
    </row>
    <row r="74" spans="1:11" s="19" customFormat="1" ht="16.5" customHeight="1">
      <c r="A74" s="22" t="s">
        <v>316</v>
      </c>
      <c r="B74" s="24" t="s">
        <v>299</v>
      </c>
      <c r="C74" s="89"/>
      <c r="D74" s="90"/>
      <c r="E74" s="90"/>
      <c r="F74" s="90"/>
      <c r="G74" s="94"/>
      <c r="H74" s="94"/>
      <c r="I74" s="102"/>
      <c r="J74" s="102"/>
      <c r="K74" s="102"/>
    </row>
    <row r="75" spans="1:11" ht="16.5" customHeight="1">
      <c r="A75" s="17" t="s">
        <v>318</v>
      </c>
      <c r="B75" s="20" t="s">
        <v>192</v>
      </c>
      <c r="C75" s="87">
        <f>+C76</f>
        <v>0</v>
      </c>
      <c r="D75" s="87">
        <f t="shared" ref="D75:H76" si="45">+D76</f>
        <v>0</v>
      </c>
      <c r="E75" s="87">
        <f t="shared" si="45"/>
        <v>0</v>
      </c>
      <c r="F75" s="87">
        <f t="shared" si="45"/>
        <v>0</v>
      </c>
      <c r="G75" s="87">
        <f t="shared" si="45"/>
        <v>0</v>
      </c>
      <c r="H75" s="87">
        <f t="shared" si="45"/>
        <v>0</v>
      </c>
      <c r="I75" s="102"/>
      <c r="J75" s="102"/>
      <c r="K75" s="102"/>
    </row>
    <row r="76" spans="1:11" ht="16.5" customHeight="1">
      <c r="A76" s="29" t="s">
        <v>320</v>
      </c>
      <c r="B76" s="20" t="s">
        <v>302</v>
      </c>
      <c r="C76" s="87">
        <f>+C77</f>
        <v>0</v>
      </c>
      <c r="D76" s="87">
        <f t="shared" si="45"/>
        <v>0</v>
      </c>
      <c r="E76" s="87">
        <f t="shared" si="45"/>
        <v>0</v>
      </c>
      <c r="F76" s="87">
        <f t="shared" si="45"/>
        <v>0</v>
      </c>
      <c r="G76" s="87">
        <f t="shared" si="45"/>
        <v>0</v>
      </c>
      <c r="H76" s="87">
        <f t="shared" si="45"/>
        <v>0</v>
      </c>
      <c r="I76" s="102"/>
      <c r="J76" s="102"/>
      <c r="K76" s="102"/>
    </row>
    <row r="77" spans="1:11" s="19" customFormat="1" ht="16.5" customHeight="1">
      <c r="A77" s="29" t="s">
        <v>322</v>
      </c>
      <c r="B77" s="24" t="s">
        <v>304</v>
      </c>
      <c r="C77" s="89"/>
      <c r="D77" s="90"/>
      <c r="E77" s="90"/>
      <c r="F77" s="90"/>
      <c r="G77" s="45"/>
      <c r="H77" s="45"/>
      <c r="I77" s="102"/>
      <c r="J77" s="102"/>
      <c r="K77" s="102"/>
    </row>
    <row r="78" spans="1:11" s="19" customFormat="1" ht="16.5" customHeight="1">
      <c r="A78" s="29" t="s">
        <v>196</v>
      </c>
      <c r="B78" s="30" t="s">
        <v>197</v>
      </c>
      <c r="C78" s="89">
        <f t="shared" ref="C78:H78" si="46">C79+C80</f>
        <v>0</v>
      </c>
      <c r="D78" s="89">
        <f t="shared" si="46"/>
        <v>0</v>
      </c>
      <c r="E78" s="89">
        <f t="shared" si="46"/>
        <v>0</v>
      </c>
      <c r="F78" s="89">
        <f t="shared" si="46"/>
        <v>0</v>
      </c>
      <c r="G78" s="89">
        <f t="shared" si="46"/>
        <v>0</v>
      </c>
      <c r="H78" s="89">
        <f t="shared" si="46"/>
        <v>0</v>
      </c>
      <c r="I78" s="102"/>
      <c r="J78" s="102"/>
      <c r="K78" s="102"/>
    </row>
    <row r="79" spans="1:11" s="19" customFormat="1" ht="16.5" customHeight="1">
      <c r="A79" s="29" t="s">
        <v>325</v>
      </c>
      <c r="B79" s="31" t="s">
        <v>307</v>
      </c>
      <c r="C79" s="89"/>
      <c r="D79" s="90"/>
      <c r="E79" s="90"/>
      <c r="F79" s="90"/>
      <c r="G79" s="45"/>
      <c r="H79" s="45"/>
      <c r="I79" s="102"/>
      <c r="J79" s="102"/>
      <c r="K79" s="102"/>
    </row>
    <row r="80" spans="1:11" ht="16.5" customHeight="1">
      <c r="A80" s="29" t="s">
        <v>327</v>
      </c>
      <c r="B80" s="31" t="s">
        <v>309</v>
      </c>
      <c r="C80" s="89"/>
      <c r="D80" s="90"/>
      <c r="E80" s="90"/>
      <c r="F80" s="90"/>
      <c r="G80" s="45"/>
      <c r="H80" s="45"/>
      <c r="I80" s="102"/>
      <c r="J80" s="102"/>
      <c r="K80" s="102"/>
    </row>
    <row r="81" spans="1:11" s="19" customFormat="1" ht="16.5" customHeight="1">
      <c r="A81" s="17" t="s">
        <v>329</v>
      </c>
      <c r="B81" s="20" t="s">
        <v>198</v>
      </c>
      <c r="C81" s="88">
        <f t="shared" ref="C81:H81" si="47">+C82</f>
        <v>0</v>
      </c>
      <c r="D81" s="88">
        <f t="shared" si="47"/>
        <v>0</v>
      </c>
      <c r="E81" s="88">
        <f t="shared" si="47"/>
        <v>39000</v>
      </c>
      <c r="F81" s="88">
        <f t="shared" si="47"/>
        <v>0</v>
      </c>
      <c r="G81" s="88">
        <f t="shared" si="47"/>
        <v>38982.729999999996</v>
      </c>
      <c r="H81" s="88">
        <f t="shared" si="47"/>
        <v>0</v>
      </c>
      <c r="I81" s="102"/>
      <c r="J81" s="102"/>
      <c r="K81" s="102"/>
    </row>
    <row r="82" spans="1:11" s="19" customFormat="1" ht="16.5" customHeight="1">
      <c r="A82" s="17" t="s">
        <v>331</v>
      </c>
      <c r="B82" s="20" t="s">
        <v>199</v>
      </c>
      <c r="C82" s="88">
        <f t="shared" ref="C82" si="48">+C83+C88</f>
        <v>0</v>
      </c>
      <c r="D82" s="88">
        <f t="shared" ref="D82:H82" si="49">+D83+D88</f>
        <v>0</v>
      </c>
      <c r="E82" s="88">
        <f t="shared" si="49"/>
        <v>39000</v>
      </c>
      <c r="F82" s="88">
        <f t="shared" si="49"/>
        <v>0</v>
      </c>
      <c r="G82" s="88">
        <f t="shared" si="49"/>
        <v>38982.729999999996</v>
      </c>
      <c r="H82" s="88">
        <f t="shared" si="49"/>
        <v>0</v>
      </c>
      <c r="I82" s="102"/>
      <c r="J82" s="102"/>
      <c r="K82" s="102"/>
    </row>
    <row r="83" spans="1:11" s="19" customFormat="1" ht="16.5" customHeight="1">
      <c r="A83" s="17" t="s">
        <v>333</v>
      </c>
      <c r="B83" s="20" t="s">
        <v>313</v>
      </c>
      <c r="C83" s="88">
        <f t="shared" ref="C83" si="50">+C85+C87+C86+C84</f>
        <v>0</v>
      </c>
      <c r="D83" s="88">
        <f t="shared" ref="D83:H83" si="51">+D85+D87+D86+D84</f>
        <v>0</v>
      </c>
      <c r="E83" s="88">
        <f t="shared" si="51"/>
        <v>39000</v>
      </c>
      <c r="F83" s="88">
        <f t="shared" si="51"/>
        <v>0</v>
      </c>
      <c r="G83" s="88">
        <f t="shared" si="51"/>
        <v>38982.729999999996</v>
      </c>
      <c r="H83" s="88">
        <f t="shared" si="51"/>
        <v>0</v>
      </c>
      <c r="I83" s="102"/>
      <c r="J83" s="102"/>
      <c r="K83" s="102"/>
    </row>
    <row r="84" spans="1:11" s="19" customFormat="1" ht="16.5" customHeight="1">
      <c r="A84" s="17" t="s">
        <v>335</v>
      </c>
      <c r="B84" s="23" t="s">
        <v>315</v>
      </c>
      <c r="C84" s="88"/>
      <c r="D84" s="90"/>
      <c r="E84" s="90"/>
      <c r="F84" s="90"/>
      <c r="G84" s="45"/>
      <c r="H84" s="45"/>
      <c r="I84" s="102"/>
      <c r="J84" s="102"/>
      <c r="K84" s="102"/>
    </row>
    <row r="85" spans="1:11" s="19" customFormat="1" ht="16.5" customHeight="1">
      <c r="A85" s="22" t="s">
        <v>337</v>
      </c>
      <c r="B85" s="24" t="s">
        <v>317</v>
      </c>
      <c r="C85" s="89"/>
      <c r="D85" s="90"/>
      <c r="E85" s="90">
        <v>25000</v>
      </c>
      <c r="F85" s="90"/>
      <c r="G85" s="45">
        <v>24989.05</v>
      </c>
      <c r="H85" s="45"/>
      <c r="I85" s="102"/>
      <c r="J85" s="102"/>
      <c r="K85" s="102"/>
    </row>
    <row r="86" spans="1:11" s="19" customFormat="1" ht="16.5" customHeight="1">
      <c r="A86" s="22" t="s">
        <v>339</v>
      </c>
      <c r="B86" s="23" t="s">
        <v>319</v>
      </c>
      <c r="C86" s="89"/>
      <c r="D86" s="90"/>
      <c r="E86" s="90"/>
      <c r="F86" s="90"/>
      <c r="G86" s="45"/>
      <c r="H86" s="45"/>
      <c r="I86" s="102"/>
      <c r="J86" s="102"/>
      <c r="K86" s="102"/>
    </row>
    <row r="87" spans="1:11" ht="16.5" customHeight="1">
      <c r="A87" s="22" t="s">
        <v>340</v>
      </c>
      <c r="B87" s="24" t="s">
        <v>321</v>
      </c>
      <c r="C87" s="89"/>
      <c r="D87" s="90"/>
      <c r="E87" s="90">
        <v>14000</v>
      </c>
      <c r="F87" s="90"/>
      <c r="G87" s="45">
        <v>13993.68</v>
      </c>
      <c r="H87" s="45"/>
      <c r="I87" s="102"/>
      <c r="J87" s="102"/>
      <c r="K87" s="102"/>
    </row>
    <row r="88" spans="1:11" ht="16.5" customHeight="1">
      <c r="A88" s="32" t="s">
        <v>342</v>
      </c>
      <c r="B88" s="23" t="s">
        <v>323</v>
      </c>
      <c r="C88" s="89"/>
      <c r="D88" s="90"/>
      <c r="E88" s="90"/>
      <c r="F88" s="90"/>
      <c r="G88" s="45"/>
      <c r="H88" s="45"/>
      <c r="I88" s="102"/>
      <c r="J88" s="102"/>
      <c r="K88" s="102"/>
    </row>
    <row r="89" spans="1:11" ht="16.5" customHeight="1">
      <c r="A89" s="22" t="s">
        <v>227</v>
      </c>
      <c r="B89" s="24" t="s">
        <v>324</v>
      </c>
      <c r="C89" s="89"/>
      <c r="D89" s="90"/>
      <c r="E89" s="90"/>
      <c r="F89" s="90"/>
      <c r="G89" s="45"/>
      <c r="H89" s="45"/>
      <c r="I89" s="102"/>
      <c r="J89" s="102"/>
      <c r="K89" s="102"/>
    </row>
    <row r="90" spans="1:11" ht="16.5" customHeight="1">
      <c r="A90" s="22" t="s">
        <v>344</v>
      </c>
      <c r="B90" s="24" t="s">
        <v>326</v>
      </c>
      <c r="C90" s="87">
        <f t="shared" ref="C90:H90" si="52">+C47-C92+C26+C81+C187+C78</f>
        <v>0</v>
      </c>
      <c r="D90" s="87">
        <f t="shared" si="52"/>
        <v>86389330</v>
      </c>
      <c r="E90" s="87">
        <f t="shared" si="52"/>
        <v>56673880</v>
      </c>
      <c r="F90" s="87">
        <f t="shared" si="52"/>
        <v>0</v>
      </c>
      <c r="G90" s="87">
        <f t="shared" si="52"/>
        <v>56589772.729999997</v>
      </c>
      <c r="H90" s="87">
        <f t="shared" si="52"/>
        <v>9213210</v>
      </c>
      <c r="I90" s="102"/>
      <c r="J90" s="102"/>
      <c r="K90" s="102"/>
    </row>
    <row r="91" spans="1:11" ht="16.5" customHeight="1">
      <c r="A91" s="22"/>
      <c r="B91" s="24" t="s">
        <v>328</v>
      </c>
      <c r="C91" s="87"/>
      <c r="D91" s="90"/>
      <c r="E91" s="90"/>
      <c r="F91" s="90"/>
      <c r="G91" s="90">
        <v>-6688</v>
      </c>
      <c r="H91" s="90"/>
      <c r="I91" s="102"/>
      <c r="J91" s="102"/>
      <c r="K91" s="102"/>
    </row>
    <row r="92" spans="1:11" ht="16.5" customHeight="1">
      <c r="A92" s="22" t="s">
        <v>347</v>
      </c>
      <c r="B92" s="20" t="s">
        <v>330</v>
      </c>
      <c r="C92" s="95">
        <f t="shared" ref="C92" si="53">+C93+C139+C168+C170+C182+C184</f>
        <v>0</v>
      </c>
      <c r="D92" s="95">
        <f t="shared" ref="D92:H92" si="54">+D93+D139+D168+D170+D182+D184</f>
        <v>118332880</v>
      </c>
      <c r="E92" s="95">
        <f t="shared" si="54"/>
        <v>120861250</v>
      </c>
      <c r="F92" s="95">
        <f t="shared" si="54"/>
        <v>0</v>
      </c>
      <c r="G92" s="95">
        <f t="shared" si="54"/>
        <v>120656177.94999999</v>
      </c>
      <c r="H92" s="95">
        <f t="shared" si="54"/>
        <v>20048090.010000002</v>
      </c>
      <c r="I92" s="102"/>
      <c r="J92" s="102"/>
      <c r="K92" s="102"/>
    </row>
    <row r="93" spans="1:11" s="26" customFormat="1" ht="16.5" customHeight="1">
      <c r="A93" s="17" t="s">
        <v>349</v>
      </c>
      <c r="B93" s="20" t="s">
        <v>332</v>
      </c>
      <c r="C93" s="88">
        <f t="shared" ref="C93" si="55">+C94+C104+C119+C135+C137</f>
        <v>0</v>
      </c>
      <c r="D93" s="88">
        <f t="shared" ref="D93:H93" si="56">+D94+D104+D119+D135+D137</f>
        <v>45870430</v>
      </c>
      <c r="E93" s="88">
        <f t="shared" si="56"/>
        <v>48605950</v>
      </c>
      <c r="F93" s="88">
        <f t="shared" si="56"/>
        <v>0</v>
      </c>
      <c r="G93" s="88">
        <f t="shared" si="56"/>
        <v>48590152.399999999</v>
      </c>
      <c r="H93" s="88">
        <f t="shared" si="56"/>
        <v>7930392.3300000001</v>
      </c>
      <c r="I93" s="102"/>
      <c r="J93" s="102"/>
      <c r="K93" s="102"/>
    </row>
    <row r="94" spans="1:11" s="26" customFormat="1" ht="16.5" customHeight="1">
      <c r="A94" s="22" t="s">
        <v>351</v>
      </c>
      <c r="B94" s="20" t="s">
        <v>334</v>
      </c>
      <c r="C94" s="87">
        <f t="shared" ref="C94" si="57">+C95+C101+C102+C96+C97</f>
        <v>0</v>
      </c>
      <c r="D94" s="87">
        <f t="shared" ref="D94:H94" si="58">+D95+D101+D102+D96+D97</f>
        <v>19017200</v>
      </c>
      <c r="E94" s="87">
        <f t="shared" si="58"/>
        <v>21684950</v>
      </c>
      <c r="F94" s="87">
        <f t="shared" si="58"/>
        <v>0</v>
      </c>
      <c r="G94" s="87">
        <f t="shared" si="58"/>
        <v>21673457.969999999</v>
      </c>
      <c r="H94" s="87">
        <f t="shared" si="58"/>
        <v>3110848.3200000003</v>
      </c>
      <c r="I94" s="102"/>
      <c r="J94" s="102"/>
      <c r="K94" s="102"/>
    </row>
    <row r="95" spans="1:11" s="26" customFormat="1" ht="16.5" customHeight="1">
      <c r="A95" s="22"/>
      <c r="B95" s="23" t="s">
        <v>336</v>
      </c>
      <c r="C95" s="89"/>
      <c r="D95" s="90">
        <v>17670000</v>
      </c>
      <c r="E95" s="90">
        <v>20469000</v>
      </c>
      <c r="F95" s="90"/>
      <c r="G95" s="45">
        <v>20469000</v>
      </c>
      <c r="H95" s="45">
        <v>2910173.77</v>
      </c>
      <c r="I95" s="102"/>
      <c r="J95" s="102"/>
      <c r="K95" s="102"/>
    </row>
    <row r="96" spans="1:11" s="26" customFormat="1" ht="16.5" customHeight="1">
      <c r="A96" s="22"/>
      <c r="B96" s="23" t="s">
        <v>338</v>
      </c>
      <c r="C96" s="89"/>
      <c r="D96" s="90"/>
      <c r="E96" s="90"/>
      <c r="F96" s="90"/>
      <c r="G96" s="45"/>
      <c r="H96" s="45"/>
      <c r="I96" s="102"/>
      <c r="J96" s="102"/>
      <c r="K96" s="102"/>
    </row>
    <row r="97" spans="1:11" s="26" customFormat="1" ht="16.5" customHeight="1">
      <c r="A97" s="22"/>
      <c r="B97" s="100" t="s">
        <v>479</v>
      </c>
      <c r="C97" s="89">
        <f>C98+C99+C100</f>
        <v>0</v>
      </c>
      <c r="D97" s="89">
        <f t="shared" ref="D97:H97" si="59">D98+D99+D100</f>
        <v>751380</v>
      </c>
      <c r="E97" s="89">
        <f t="shared" si="59"/>
        <v>629130</v>
      </c>
      <c r="F97" s="89">
        <f t="shared" si="59"/>
        <v>0</v>
      </c>
      <c r="G97" s="89">
        <f t="shared" si="59"/>
        <v>628367.97</v>
      </c>
      <c r="H97" s="89">
        <f t="shared" si="59"/>
        <v>115405.74</v>
      </c>
      <c r="I97" s="102"/>
      <c r="J97" s="102"/>
      <c r="K97" s="102"/>
    </row>
    <row r="98" spans="1:11" s="26" customFormat="1" ht="30">
      <c r="A98" s="22"/>
      <c r="B98" s="23" t="s">
        <v>480</v>
      </c>
      <c r="C98" s="89"/>
      <c r="D98" s="90">
        <v>722770</v>
      </c>
      <c r="E98" s="90">
        <v>593130</v>
      </c>
      <c r="F98" s="90"/>
      <c r="G98" s="45">
        <v>593130</v>
      </c>
      <c r="H98" s="45">
        <v>108419.31</v>
      </c>
      <c r="I98" s="102"/>
      <c r="J98" s="102"/>
      <c r="K98" s="102"/>
    </row>
    <row r="99" spans="1:11" s="26" customFormat="1" ht="60">
      <c r="A99" s="22"/>
      <c r="B99" s="23" t="s">
        <v>481</v>
      </c>
      <c r="C99" s="89"/>
      <c r="D99" s="90">
        <v>17760</v>
      </c>
      <c r="E99" s="90">
        <v>21000</v>
      </c>
      <c r="F99" s="90"/>
      <c r="G99" s="45">
        <v>20237.97</v>
      </c>
      <c r="H99" s="45">
        <v>4542.5200000000004</v>
      </c>
      <c r="I99" s="102"/>
      <c r="J99" s="102"/>
      <c r="K99" s="102"/>
    </row>
    <row r="100" spans="1:11" s="26" customFormat="1" ht="45">
      <c r="A100" s="22"/>
      <c r="B100" s="23" t="s">
        <v>482</v>
      </c>
      <c r="C100" s="89"/>
      <c r="D100" s="90">
        <v>10850</v>
      </c>
      <c r="E100" s="90">
        <v>15000</v>
      </c>
      <c r="F100" s="90"/>
      <c r="G100" s="45">
        <v>15000</v>
      </c>
      <c r="H100" s="45">
        <v>2443.91</v>
      </c>
      <c r="I100" s="102"/>
      <c r="J100" s="102"/>
      <c r="K100" s="102"/>
    </row>
    <row r="101" spans="1:11" s="26" customFormat="1" ht="16.5" customHeight="1">
      <c r="A101" s="22"/>
      <c r="B101" s="23" t="s">
        <v>341</v>
      </c>
      <c r="C101" s="89"/>
      <c r="D101" s="90">
        <v>36820</v>
      </c>
      <c r="E101" s="90">
        <v>36820</v>
      </c>
      <c r="F101" s="90"/>
      <c r="G101" s="45">
        <v>35920</v>
      </c>
      <c r="H101" s="45">
        <v>6920</v>
      </c>
      <c r="I101" s="102"/>
      <c r="J101" s="102"/>
      <c r="K101" s="102"/>
    </row>
    <row r="102" spans="1:11" s="26" customFormat="1" ht="45">
      <c r="A102" s="22"/>
      <c r="B102" s="23" t="s">
        <v>343</v>
      </c>
      <c r="C102" s="89"/>
      <c r="D102" s="90">
        <v>559000</v>
      </c>
      <c r="E102" s="90">
        <v>550000</v>
      </c>
      <c r="F102" s="90"/>
      <c r="G102" s="45">
        <v>540170</v>
      </c>
      <c r="H102" s="45">
        <v>78348.81</v>
      </c>
      <c r="I102" s="102"/>
      <c r="J102" s="102"/>
      <c r="K102" s="102"/>
    </row>
    <row r="103" spans="1:11">
      <c r="A103" s="22"/>
      <c r="B103" s="24" t="s">
        <v>328</v>
      </c>
      <c r="C103" s="89"/>
      <c r="D103" s="90"/>
      <c r="E103" s="90"/>
      <c r="F103" s="90"/>
      <c r="G103" s="45">
        <v>-4101.37</v>
      </c>
      <c r="H103" s="45">
        <v>-1848.04</v>
      </c>
      <c r="I103" s="102"/>
      <c r="J103" s="102"/>
      <c r="K103" s="102"/>
    </row>
    <row r="104" spans="1:11" ht="30">
      <c r="A104" s="22" t="s">
        <v>359</v>
      </c>
      <c r="B104" s="20" t="s">
        <v>345</v>
      </c>
      <c r="C104" s="89">
        <f t="shared" ref="C104:H104" si="60">C105+C106+C107+C108+C109+C110+C112+C111+C113</f>
        <v>0</v>
      </c>
      <c r="D104" s="89">
        <f t="shared" si="60"/>
        <v>20083220</v>
      </c>
      <c r="E104" s="89">
        <f t="shared" si="60"/>
        <v>20770000</v>
      </c>
      <c r="F104" s="89">
        <f t="shared" si="60"/>
        <v>0</v>
      </c>
      <c r="G104" s="89">
        <f t="shared" si="60"/>
        <v>20767957.850000001</v>
      </c>
      <c r="H104" s="89">
        <f t="shared" si="60"/>
        <v>3817813.01</v>
      </c>
      <c r="I104" s="102"/>
      <c r="J104" s="102"/>
      <c r="K104" s="102"/>
    </row>
    <row r="105" spans="1:11" ht="16.5" customHeight="1">
      <c r="A105" s="22"/>
      <c r="B105" s="23" t="s">
        <v>346</v>
      </c>
      <c r="C105" s="89"/>
      <c r="D105" s="90">
        <v>1300000</v>
      </c>
      <c r="E105" s="90">
        <v>1339000</v>
      </c>
      <c r="F105" s="90"/>
      <c r="G105" s="45">
        <v>1338893.04</v>
      </c>
      <c r="H105" s="45">
        <v>257422.43</v>
      </c>
      <c r="I105" s="102"/>
      <c r="J105" s="102"/>
      <c r="K105" s="102"/>
    </row>
    <row r="106" spans="1:11">
      <c r="A106" s="22"/>
      <c r="B106" s="23" t="s">
        <v>348</v>
      </c>
      <c r="C106" s="89"/>
      <c r="D106" s="90"/>
      <c r="E106" s="90"/>
      <c r="F106" s="90"/>
      <c r="G106" s="45"/>
      <c r="H106" s="45"/>
      <c r="I106" s="102"/>
      <c r="J106" s="102"/>
      <c r="K106" s="102"/>
    </row>
    <row r="107" spans="1:11" s="19" customFormat="1" ht="16.5" customHeight="1">
      <c r="A107" s="22"/>
      <c r="B107" s="23" t="s">
        <v>350</v>
      </c>
      <c r="C107" s="89"/>
      <c r="D107" s="90">
        <v>1726100</v>
      </c>
      <c r="E107" s="90">
        <v>1772000</v>
      </c>
      <c r="F107" s="90"/>
      <c r="G107" s="45">
        <v>1771794.69</v>
      </c>
      <c r="H107" s="45">
        <v>251246.55</v>
      </c>
      <c r="I107" s="102"/>
      <c r="J107" s="102"/>
      <c r="K107" s="102"/>
    </row>
    <row r="108" spans="1:11" ht="16.5" customHeight="1">
      <c r="A108" s="22"/>
      <c r="B108" s="23" t="s">
        <v>352</v>
      </c>
      <c r="C108" s="89"/>
      <c r="D108" s="90">
        <v>8682780</v>
      </c>
      <c r="E108" s="90">
        <v>9481000</v>
      </c>
      <c r="F108" s="90"/>
      <c r="G108" s="45">
        <v>9480810</v>
      </c>
      <c r="H108" s="45">
        <v>1855780</v>
      </c>
      <c r="I108" s="102"/>
      <c r="J108" s="102"/>
      <c r="K108" s="102"/>
    </row>
    <row r="109" spans="1:11">
      <c r="A109" s="22"/>
      <c r="B109" s="34" t="s">
        <v>353</v>
      </c>
      <c r="C109" s="89"/>
      <c r="D109" s="90"/>
      <c r="E109" s="90">
        <v>1000</v>
      </c>
      <c r="F109" s="90"/>
      <c r="G109" s="45">
        <v>203.5</v>
      </c>
      <c r="H109" s="45"/>
      <c r="I109" s="102"/>
      <c r="J109" s="102"/>
      <c r="K109" s="102"/>
    </row>
    <row r="110" spans="1:11" ht="30">
      <c r="A110" s="22"/>
      <c r="B110" s="23" t="s">
        <v>354</v>
      </c>
      <c r="C110" s="89"/>
      <c r="D110" s="90">
        <v>195210</v>
      </c>
      <c r="E110" s="90">
        <v>208000</v>
      </c>
      <c r="F110" s="90"/>
      <c r="G110" s="45">
        <v>207733.02</v>
      </c>
      <c r="H110" s="45">
        <v>36796.79</v>
      </c>
      <c r="I110" s="102"/>
      <c r="J110" s="102"/>
      <c r="K110" s="102"/>
    </row>
    <row r="111" spans="1:11" ht="16.5" customHeight="1">
      <c r="A111" s="22"/>
      <c r="B111" s="35" t="s">
        <v>355</v>
      </c>
      <c r="C111" s="89"/>
      <c r="D111" s="90"/>
      <c r="E111" s="90"/>
      <c r="F111" s="90"/>
      <c r="G111" s="45"/>
      <c r="H111" s="45"/>
      <c r="I111" s="102"/>
      <c r="J111" s="102"/>
      <c r="K111" s="102"/>
    </row>
    <row r="112" spans="1:11">
      <c r="A112" s="22"/>
      <c r="B112" s="35" t="s">
        <v>356</v>
      </c>
      <c r="C112" s="89"/>
      <c r="D112" s="90">
        <v>3740000</v>
      </c>
      <c r="E112" s="90">
        <v>4126000</v>
      </c>
      <c r="F112" s="90"/>
      <c r="G112" s="96">
        <v>4125920</v>
      </c>
      <c r="H112" s="96">
        <v>706000</v>
      </c>
      <c r="I112" s="102"/>
      <c r="J112" s="102"/>
      <c r="K112" s="102"/>
    </row>
    <row r="113" spans="1:11" ht="30">
      <c r="A113" s="22"/>
      <c r="B113" s="36" t="s">
        <v>357</v>
      </c>
      <c r="C113" s="89">
        <f>C114+C115+C117+C116</f>
        <v>0</v>
      </c>
      <c r="D113" s="89">
        <f t="shared" ref="D113:H113" si="61">D114+D115+D117+D116</f>
        <v>4439130</v>
      </c>
      <c r="E113" s="89">
        <f t="shared" si="61"/>
        <v>3843000</v>
      </c>
      <c r="F113" s="89">
        <f t="shared" si="61"/>
        <v>0</v>
      </c>
      <c r="G113" s="89">
        <f t="shared" si="61"/>
        <v>3842603.6</v>
      </c>
      <c r="H113" s="89">
        <f t="shared" si="61"/>
        <v>710567.24</v>
      </c>
      <c r="I113" s="102"/>
      <c r="J113" s="102"/>
      <c r="K113" s="102"/>
    </row>
    <row r="114" spans="1:11" ht="16.5" customHeight="1">
      <c r="A114" s="22"/>
      <c r="B114" s="35" t="s">
        <v>358</v>
      </c>
      <c r="C114" s="89"/>
      <c r="D114" s="90">
        <v>3714780</v>
      </c>
      <c r="E114" s="90">
        <v>3532000</v>
      </c>
      <c r="F114" s="90"/>
      <c r="G114" s="45">
        <v>3532000</v>
      </c>
      <c r="H114" s="45">
        <v>681000</v>
      </c>
      <c r="I114" s="102"/>
      <c r="J114" s="102"/>
      <c r="K114" s="102"/>
    </row>
    <row r="115" spans="1:11">
      <c r="A115" s="22"/>
      <c r="B115" s="35" t="s">
        <v>494</v>
      </c>
      <c r="C115" s="89"/>
      <c r="D115" s="90"/>
      <c r="E115" s="90"/>
      <c r="F115" s="90"/>
      <c r="G115" s="45"/>
      <c r="H115" s="45"/>
      <c r="I115" s="102"/>
      <c r="J115" s="102"/>
      <c r="K115" s="102"/>
    </row>
    <row r="116" spans="1:11" ht="30">
      <c r="A116" s="22"/>
      <c r="B116" s="35" t="s">
        <v>495</v>
      </c>
      <c r="C116" s="89"/>
      <c r="D116" s="90">
        <v>724350</v>
      </c>
      <c r="E116" s="90">
        <v>311000</v>
      </c>
      <c r="F116" s="90"/>
      <c r="G116" s="45">
        <v>310603.59999999998</v>
      </c>
      <c r="H116" s="45">
        <v>29567.24</v>
      </c>
      <c r="I116" s="102"/>
      <c r="J116" s="102"/>
      <c r="K116" s="102"/>
    </row>
    <row r="117" spans="1:11">
      <c r="A117" s="22"/>
      <c r="B117" s="35" t="s">
        <v>360</v>
      </c>
      <c r="C117" s="89"/>
      <c r="D117" s="90"/>
      <c r="E117" s="90"/>
      <c r="F117" s="90"/>
      <c r="G117" s="45"/>
      <c r="H117" s="45"/>
      <c r="I117" s="102"/>
      <c r="J117" s="102"/>
      <c r="K117" s="102"/>
    </row>
    <row r="118" spans="1:11">
      <c r="A118" s="22"/>
      <c r="B118" s="24" t="s">
        <v>328</v>
      </c>
      <c r="C118" s="89"/>
      <c r="D118" s="90"/>
      <c r="E118" s="90"/>
      <c r="F118" s="90"/>
      <c r="G118" s="45"/>
      <c r="H118" s="45"/>
      <c r="I118" s="102"/>
      <c r="J118" s="102"/>
      <c r="K118" s="102"/>
    </row>
    <row r="119" spans="1:11" ht="36" customHeight="1">
      <c r="A119" s="17" t="s">
        <v>370</v>
      </c>
      <c r="B119" s="20" t="s">
        <v>361</v>
      </c>
      <c r="C119" s="89">
        <f t="shared" ref="C119:H119" si="62">C120+C121+C122+C123+C124+C125+C126+C127+C128+C129</f>
        <v>0</v>
      </c>
      <c r="D119" s="89">
        <f t="shared" si="62"/>
        <v>985000</v>
      </c>
      <c r="E119" s="89">
        <f t="shared" si="62"/>
        <v>1063000</v>
      </c>
      <c r="F119" s="89">
        <f t="shared" si="62"/>
        <v>0</v>
      </c>
      <c r="G119" s="89">
        <f t="shared" si="62"/>
        <v>1061190.58</v>
      </c>
      <c r="H119" s="89">
        <f t="shared" si="62"/>
        <v>159420</v>
      </c>
      <c r="I119" s="102"/>
      <c r="J119" s="102"/>
      <c r="K119" s="102"/>
    </row>
    <row r="120" spans="1:11">
      <c r="A120" s="22"/>
      <c r="B120" s="23" t="s">
        <v>352</v>
      </c>
      <c r="C120" s="89"/>
      <c r="D120" s="90">
        <v>653000</v>
      </c>
      <c r="E120" s="90">
        <v>729000</v>
      </c>
      <c r="F120" s="90"/>
      <c r="G120" s="45">
        <v>728190</v>
      </c>
      <c r="H120" s="45">
        <v>119240</v>
      </c>
      <c r="I120" s="102"/>
      <c r="J120" s="102"/>
      <c r="K120" s="102"/>
    </row>
    <row r="121" spans="1:11" ht="30">
      <c r="A121" s="22"/>
      <c r="B121" s="37" t="s">
        <v>362</v>
      </c>
      <c r="C121" s="89"/>
      <c r="D121" s="90">
        <v>218000</v>
      </c>
      <c r="E121" s="90">
        <v>174000</v>
      </c>
      <c r="F121" s="90"/>
      <c r="G121" s="45">
        <v>173760.58</v>
      </c>
      <c r="H121" s="45"/>
      <c r="I121" s="102"/>
      <c r="J121" s="102"/>
      <c r="K121" s="102"/>
    </row>
    <row r="122" spans="1:11" ht="16.5" customHeight="1">
      <c r="A122" s="22"/>
      <c r="B122" s="38" t="s">
        <v>363</v>
      </c>
      <c r="C122" s="89"/>
      <c r="D122" s="90">
        <v>114000</v>
      </c>
      <c r="E122" s="90">
        <v>160000</v>
      </c>
      <c r="F122" s="90"/>
      <c r="G122" s="45">
        <v>159240</v>
      </c>
      <c r="H122" s="45">
        <v>40180</v>
      </c>
      <c r="I122" s="102"/>
      <c r="J122" s="102"/>
      <c r="K122" s="102"/>
    </row>
    <row r="123" spans="1:11" ht="20.25" customHeight="1">
      <c r="A123" s="22"/>
      <c r="B123" s="38" t="s">
        <v>364</v>
      </c>
      <c r="C123" s="89"/>
      <c r="D123" s="90"/>
      <c r="E123" s="90"/>
      <c r="F123" s="90"/>
      <c r="G123" s="45"/>
      <c r="H123" s="45"/>
      <c r="I123" s="102"/>
      <c r="J123" s="102"/>
      <c r="K123" s="102"/>
    </row>
    <row r="124" spans="1:11" ht="16.5" customHeight="1">
      <c r="A124" s="22"/>
      <c r="B124" s="38" t="s">
        <v>365</v>
      </c>
      <c r="C124" s="89"/>
      <c r="D124" s="90"/>
      <c r="E124" s="90"/>
      <c r="F124" s="90"/>
      <c r="G124" s="45"/>
      <c r="H124" s="45"/>
      <c r="I124" s="102"/>
      <c r="J124" s="102"/>
      <c r="K124" s="102"/>
    </row>
    <row r="125" spans="1:11" ht="16.5" customHeight="1">
      <c r="A125" s="22"/>
      <c r="B125" s="23" t="s">
        <v>346</v>
      </c>
      <c r="C125" s="89"/>
      <c r="D125" s="90"/>
      <c r="E125" s="90"/>
      <c r="F125" s="90"/>
      <c r="G125" s="45"/>
      <c r="H125" s="45"/>
      <c r="I125" s="102"/>
      <c r="J125" s="102"/>
      <c r="K125" s="102"/>
    </row>
    <row r="126" spans="1:11" ht="16.5" customHeight="1">
      <c r="A126" s="22"/>
      <c r="B126" s="38" t="s">
        <v>366</v>
      </c>
      <c r="C126" s="89"/>
      <c r="D126" s="90"/>
      <c r="E126" s="90"/>
      <c r="F126" s="90"/>
      <c r="G126" s="97"/>
      <c r="H126" s="97"/>
      <c r="I126" s="102"/>
      <c r="J126" s="102"/>
      <c r="K126" s="102"/>
    </row>
    <row r="127" spans="1:11">
      <c r="A127" s="22"/>
      <c r="B127" s="39" t="s">
        <v>367</v>
      </c>
      <c r="C127" s="89"/>
      <c r="D127" s="90"/>
      <c r="E127" s="90"/>
      <c r="F127" s="90"/>
      <c r="G127" s="97"/>
      <c r="H127" s="97"/>
      <c r="I127" s="102"/>
      <c r="J127" s="102"/>
      <c r="K127" s="102"/>
    </row>
    <row r="128" spans="1:11" s="19" customFormat="1" ht="30">
      <c r="A128" s="22"/>
      <c r="B128" s="39" t="s">
        <v>368</v>
      </c>
      <c r="C128" s="89"/>
      <c r="D128" s="90"/>
      <c r="E128" s="90"/>
      <c r="F128" s="90"/>
      <c r="G128" s="97"/>
      <c r="H128" s="97"/>
      <c r="I128" s="102"/>
      <c r="J128" s="102"/>
      <c r="K128" s="102"/>
    </row>
    <row r="129" spans="1:11" s="19" customFormat="1" ht="30">
      <c r="A129" s="22"/>
      <c r="B129" s="40" t="s">
        <v>369</v>
      </c>
      <c r="C129" s="89">
        <f t="shared" ref="C129:H129" si="63">C130+C131+C132+C133</f>
        <v>0</v>
      </c>
      <c r="D129" s="89">
        <f t="shared" si="63"/>
        <v>0</v>
      </c>
      <c r="E129" s="89">
        <f t="shared" si="63"/>
        <v>0</v>
      </c>
      <c r="F129" s="89">
        <f t="shared" si="63"/>
        <v>0</v>
      </c>
      <c r="G129" s="89">
        <f t="shared" si="63"/>
        <v>0</v>
      </c>
      <c r="H129" s="89">
        <f t="shared" si="63"/>
        <v>0</v>
      </c>
      <c r="I129" s="102"/>
      <c r="J129" s="102"/>
      <c r="K129" s="102"/>
    </row>
    <row r="130" spans="1:11" s="19" customFormat="1">
      <c r="A130" s="22"/>
      <c r="B130" s="41" t="s">
        <v>371</v>
      </c>
      <c r="C130" s="89"/>
      <c r="D130" s="90"/>
      <c r="E130" s="90"/>
      <c r="F130" s="90"/>
      <c r="G130" s="97"/>
      <c r="H130" s="97"/>
      <c r="I130" s="102"/>
      <c r="J130" s="102"/>
      <c r="K130" s="102"/>
    </row>
    <row r="131" spans="1:11" s="19" customFormat="1" ht="30">
      <c r="A131" s="22"/>
      <c r="B131" s="41" t="s">
        <v>372</v>
      </c>
      <c r="C131" s="89"/>
      <c r="D131" s="90"/>
      <c r="E131" s="90"/>
      <c r="F131" s="90"/>
      <c r="G131" s="97"/>
      <c r="H131" s="97"/>
      <c r="I131" s="102"/>
      <c r="J131" s="102"/>
      <c r="K131" s="102"/>
    </row>
    <row r="132" spans="1:11" s="19" customFormat="1" ht="30">
      <c r="A132" s="22"/>
      <c r="B132" s="41" t="s">
        <v>373</v>
      </c>
      <c r="C132" s="89"/>
      <c r="D132" s="90"/>
      <c r="E132" s="90"/>
      <c r="F132" s="90"/>
      <c r="G132" s="97"/>
      <c r="H132" s="97"/>
      <c r="I132" s="102"/>
      <c r="J132" s="102"/>
      <c r="K132" s="102"/>
    </row>
    <row r="133" spans="1:11" s="19" customFormat="1" ht="30">
      <c r="A133" s="22"/>
      <c r="B133" s="41" t="s">
        <v>374</v>
      </c>
      <c r="C133" s="89"/>
      <c r="D133" s="90"/>
      <c r="E133" s="90"/>
      <c r="F133" s="90"/>
      <c r="G133" s="97"/>
      <c r="H133" s="97"/>
      <c r="I133" s="102"/>
      <c r="J133" s="102"/>
      <c r="K133" s="102"/>
    </row>
    <row r="134" spans="1:11" s="19" customFormat="1">
      <c r="A134" s="22"/>
      <c r="B134" s="24" t="s">
        <v>328</v>
      </c>
      <c r="C134" s="89"/>
      <c r="D134" s="90"/>
      <c r="E134" s="90"/>
      <c r="F134" s="90"/>
      <c r="G134" s="97"/>
      <c r="H134" s="97"/>
      <c r="I134" s="102"/>
      <c r="J134" s="102"/>
      <c r="K134" s="102"/>
    </row>
    <row r="135" spans="1:11" s="19" customFormat="1">
      <c r="A135" s="22" t="s">
        <v>383</v>
      </c>
      <c r="B135" s="24" t="s">
        <v>375</v>
      </c>
      <c r="C135" s="87"/>
      <c r="D135" s="90">
        <v>4801010</v>
      </c>
      <c r="E135" s="90">
        <v>4102000</v>
      </c>
      <c r="F135" s="90"/>
      <c r="G135" s="45">
        <v>4101546</v>
      </c>
      <c r="H135" s="45">
        <v>678311</v>
      </c>
      <c r="I135" s="102"/>
      <c r="J135" s="102"/>
      <c r="K135" s="102"/>
    </row>
    <row r="136" spans="1:11" s="19" customFormat="1" ht="16.5" customHeight="1">
      <c r="A136" s="22"/>
      <c r="B136" s="24" t="s">
        <v>328</v>
      </c>
      <c r="C136" s="87"/>
      <c r="D136" s="90"/>
      <c r="E136" s="90"/>
      <c r="F136" s="90"/>
      <c r="G136" s="45"/>
      <c r="H136" s="45"/>
      <c r="I136" s="102"/>
      <c r="J136" s="102"/>
      <c r="K136" s="102"/>
    </row>
    <row r="137" spans="1:11" s="19" customFormat="1" ht="16.5" customHeight="1">
      <c r="A137" s="22" t="s">
        <v>384</v>
      </c>
      <c r="B137" s="24" t="s">
        <v>376</v>
      </c>
      <c r="C137" s="89"/>
      <c r="D137" s="90">
        <v>984000</v>
      </c>
      <c r="E137" s="90">
        <v>986000</v>
      </c>
      <c r="F137" s="90"/>
      <c r="G137" s="94">
        <v>986000</v>
      </c>
      <c r="H137" s="94">
        <v>164000</v>
      </c>
      <c r="I137" s="102"/>
      <c r="J137" s="102"/>
      <c r="K137" s="102"/>
    </row>
    <row r="138" spans="1:11" s="19" customFormat="1" ht="16.5" customHeight="1">
      <c r="A138" s="22"/>
      <c r="B138" s="24" t="s">
        <v>328</v>
      </c>
      <c r="C138" s="89"/>
      <c r="D138" s="90"/>
      <c r="E138" s="90"/>
      <c r="F138" s="90"/>
      <c r="G138" s="94">
        <v>-6556.89</v>
      </c>
      <c r="H138" s="94"/>
      <c r="I138" s="102"/>
      <c r="J138" s="102"/>
      <c r="K138" s="102"/>
    </row>
    <row r="139" spans="1:11" ht="16.5" customHeight="1">
      <c r="A139" s="17" t="s">
        <v>386</v>
      </c>
      <c r="B139" s="20" t="s">
        <v>377</v>
      </c>
      <c r="C139" s="88">
        <f t="shared" ref="C139" si="64">+C140+C148+C152+C156+C163</f>
        <v>0</v>
      </c>
      <c r="D139" s="88">
        <f t="shared" ref="D139:H139" si="65">+D140+D148+D152+D156+D163</f>
        <v>20928420</v>
      </c>
      <c r="E139" s="88">
        <f t="shared" si="65"/>
        <v>20853330</v>
      </c>
      <c r="F139" s="88">
        <f t="shared" si="65"/>
        <v>0</v>
      </c>
      <c r="G139" s="88">
        <f t="shared" si="65"/>
        <v>20665552.199999999</v>
      </c>
      <c r="H139" s="88">
        <f t="shared" si="65"/>
        <v>3558157.06</v>
      </c>
      <c r="I139" s="102"/>
      <c r="J139" s="102"/>
      <c r="K139" s="102"/>
    </row>
    <row r="140" spans="1:11" ht="16.5" customHeight="1">
      <c r="A140" s="17" t="s">
        <v>388</v>
      </c>
      <c r="B140" s="20" t="s">
        <v>378</v>
      </c>
      <c r="C140" s="87">
        <f>+C141+C144+C145+C146</f>
        <v>0</v>
      </c>
      <c r="D140" s="87">
        <f t="shared" ref="D140:H140" si="66">+D141+D144+D145+D146</f>
        <v>13866330</v>
      </c>
      <c r="E140" s="87">
        <f t="shared" si="66"/>
        <v>13702330</v>
      </c>
      <c r="F140" s="87">
        <f t="shared" si="66"/>
        <v>0</v>
      </c>
      <c r="G140" s="87">
        <f t="shared" si="66"/>
        <v>13515080</v>
      </c>
      <c r="H140" s="87">
        <f t="shared" si="66"/>
        <v>2350130.4500000002</v>
      </c>
      <c r="I140" s="102"/>
      <c r="J140" s="102"/>
      <c r="K140" s="102"/>
    </row>
    <row r="141" spans="1:11" s="19" customFormat="1" ht="16.5" customHeight="1">
      <c r="A141" s="22"/>
      <c r="B141" s="42" t="s">
        <v>379</v>
      </c>
      <c r="C141" s="89"/>
      <c r="D141" s="90">
        <v>12934000</v>
      </c>
      <c r="E141" s="90">
        <v>12853000</v>
      </c>
      <c r="F141" s="90"/>
      <c r="G141" s="45">
        <f>G142+G143</f>
        <v>12852720</v>
      </c>
      <c r="H141" s="45">
        <f>H142+H143</f>
        <v>2122770.4500000002</v>
      </c>
      <c r="I141" s="102"/>
      <c r="J141" s="102"/>
      <c r="K141" s="102"/>
    </row>
    <row r="142" spans="1:11" s="19" customFormat="1" ht="16.5" customHeight="1">
      <c r="A142" s="22"/>
      <c r="B142" s="85" t="s">
        <v>380</v>
      </c>
      <c r="C142" s="89"/>
      <c r="D142" s="90"/>
      <c r="E142" s="90"/>
      <c r="F142" s="90"/>
      <c r="G142" s="45">
        <v>6617611.9500000002</v>
      </c>
      <c r="H142" s="45">
        <v>1115273.1000000001</v>
      </c>
      <c r="I142" s="102"/>
      <c r="J142" s="102"/>
      <c r="K142" s="102"/>
    </row>
    <row r="143" spans="1:11" s="19" customFormat="1" ht="16.5" customHeight="1">
      <c r="A143" s="22"/>
      <c r="B143" s="85" t="s">
        <v>381</v>
      </c>
      <c r="C143" s="89"/>
      <c r="D143" s="90"/>
      <c r="E143" s="90"/>
      <c r="F143" s="90"/>
      <c r="G143" s="45">
        <v>6235108.0499999998</v>
      </c>
      <c r="H143" s="45">
        <v>1007497.35</v>
      </c>
      <c r="I143" s="102"/>
      <c r="J143" s="102"/>
      <c r="K143" s="102"/>
    </row>
    <row r="144" spans="1:11" s="19" customFormat="1" ht="16.5" customHeight="1">
      <c r="A144" s="22"/>
      <c r="B144" s="42" t="s">
        <v>382</v>
      </c>
      <c r="C144" s="89"/>
      <c r="D144" s="90">
        <v>230000</v>
      </c>
      <c r="E144" s="90">
        <v>227000</v>
      </c>
      <c r="F144" s="90"/>
      <c r="G144" s="23">
        <v>227000</v>
      </c>
      <c r="H144" s="23">
        <v>39000</v>
      </c>
      <c r="I144" s="102"/>
      <c r="J144" s="102"/>
      <c r="K144" s="102"/>
    </row>
    <row r="145" spans="1:11" s="19" customFormat="1" ht="30">
      <c r="A145" s="22"/>
      <c r="B145" s="42" t="s">
        <v>483</v>
      </c>
      <c r="C145" s="89"/>
      <c r="D145" s="90">
        <v>538330</v>
      </c>
      <c r="E145" s="90">
        <v>494330</v>
      </c>
      <c r="F145" s="90"/>
      <c r="G145" s="23">
        <v>356220</v>
      </c>
      <c r="H145" s="23">
        <v>109220</v>
      </c>
      <c r="I145" s="102"/>
      <c r="J145" s="102"/>
      <c r="K145" s="102"/>
    </row>
    <row r="146" spans="1:11" s="19" customFormat="1" ht="45">
      <c r="A146" s="22"/>
      <c r="B146" s="42" t="s">
        <v>496</v>
      </c>
      <c r="C146" s="89"/>
      <c r="D146" s="90">
        <v>164000</v>
      </c>
      <c r="E146" s="90">
        <v>128000</v>
      </c>
      <c r="F146" s="90"/>
      <c r="G146" s="23">
        <v>79140</v>
      </c>
      <c r="H146" s="23">
        <v>79140</v>
      </c>
      <c r="I146" s="102"/>
      <c r="J146" s="102"/>
      <c r="K146" s="102"/>
    </row>
    <row r="147" spans="1:11" s="19" customFormat="1" ht="16.5" customHeight="1">
      <c r="A147" s="22"/>
      <c r="B147" s="24" t="s">
        <v>328</v>
      </c>
      <c r="C147" s="89"/>
      <c r="D147" s="90"/>
      <c r="E147" s="90"/>
      <c r="F147" s="90"/>
      <c r="G147" s="23">
        <v>-7619.98</v>
      </c>
      <c r="H147" s="23">
        <v>-4984.8999999999996</v>
      </c>
      <c r="I147" s="102"/>
      <c r="J147" s="102"/>
      <c r="K147" s="102"/>
    </row>
    <row r="148" spans="1:11" s="19" customFormat="1" ht="16.5" customHeight="1">
      <c r="A148" s="22" t="s">
        <v>394</v>
      </c>
      <c r="B148" s="43" t="s">
        <v>497</v>
      </c>
      <c r="C148" s="89">
        <f>C149+C150</f>
        <v>0</v>
      </c>
      <c r="D148" s="89">
        <f t="shared" ref="D148:H148" si="67">D149+D150</f>
        <v>4348000</v>
      </c>
      <c r="E148" s="89">
        <f t="shared" si="67"/>
        <v>4574910</v>
      </c>
      <c r="F148" s="89">
        <f t="shared" si="67"/>
        <v>0</v>
      </c>
      <c r="G148" s="89">
        <f t="shared" si="67"/>
        <v>4574902.2</v>
      </c>
      <c r="H148" s="89">
        <f t="shared" si="67"/>
        <v>722936.61</v>
      </c>
      <c r="I148" s="102"/>
      <c r="J148" s="102"/>
      <c r="K148" s="102"/>
    </row>
    <row r="149" spans="1:11" s="19" customFormat="1" ht="16.5" customHeight="1">
      <c r="A149" s="22"/>
      <c r="B149" s="101" t="s">
        <v>336</v>
      </c>
      <c r="C149" s="89"/>
      <c r="D149" s="90">
        <v>4348000</v>
      </c>
      <c r="E149" s="90">
        <v>4574910</v>
      </c>
      <c r="F149" s="90"/>
      <c r="G149" s="89">
        <v>4574902.2</v>
      </c>
      <c r="H149" s="89">
        <v>722936.61</v>
      </c>
      <c r="I149" s="102"/>
      <c r="J149" s="102"/>
      <c r="K149" s="102"/>
    </row>
    <row r="150" spans="1:11" s="19" customFormat="1" ht="16.5" customHeight="1">
      <c r="A150" s="22"/>
      <c r="B150" s="101" t="s">
        <v>498</v>
      </c>
      <c r="C150" s="89"/>
      <c r="D150" s="90"/>
      <c r="E150" s="90"/>
      <c r="F150" s="90"/>
      <c r="G150" s="89"/>
      <c r="H150" s="89"/>
      <c r="I150" s="102"/>
      <c r="J150" s="102"/>
      <c r="K150" s="102"/>
    </row>
    <row r="151" spans="1:11" s="19" customFormat="1" ht="16.5" customHeight="1">
      <c r="A151" s="22"/>
      <c r="B151" s="24" t="s">
        <v>328</v>
      </c>
      <c r="C151" s="89"/>
      <c r="D151" s="90"/>
      <c r="E151" s="90"/>
      <c r="F151" s="90"/>
      <c r="G151" s="23">
        <v>-3571.24</v>
      </c>
      <c r="H151" s="23"/>
      <c r="I151" s="102"/>
      <c r="J151" s="102"/>
      <c r="K151" s="102"/>
    </row>
    <row r="152" spans="1:11" s="19" customFormat="1" ht="16.5" customHeight="1">
      <c r="A152" s="17" t="s">
        <v>396</v>
      </c>
      <c r="B152" s="44" t="s">
        <v>385</v>
      </c>
      <c r="C152" s="89">
        <f t="shared" ref="C152:H152" si="68">+C153+C154</f>
        <v>0</v>
      </c>
      <c r="D152" s="89">
        <f t="shared" si="68"/>
        <v>279000</v>
      </c>
      <c r="E152" s="89">
        <f t="shared" si="68"/>
        <v>271000</v>
      </c>
      <c r="F152" s="89">
        <f t="shared" si="68"/>
        <v>0</v>
      </c>
      <c r="G152" s="89">
        <f t="shared" si="68"/>
        <v>271000</v>
      </c>
      <c r="H152" s="89">
        <f t="shared" si="68"/>
        <v>50000</v>
      </c>
      <c r="I152" s="102"/>
      <c r="J152" s="102"/>
      <c r="K152" s="102"/>
    </row>
    <row r="153" spans="1:11" s="19" customFormat="1" ht="16.5" customHeight="1">
      <c r="A153" s="22"/>
      <c r="B153" s="42" t="s">
        <v>379</v>
      </c>
      <c r="C153" s="89"/>
      <c r="D153" s="90">
        <v>279000</v>
      </c>
      <c r="E153" s="90">
        <v>271000</v>
      </c>
      <c r="F153" s="90"/>
      <c r="G153" s="45">
        <v>271000</v>
      </c>
      <c r="H153" s="45">
        <v>50000</v>
      </c>
      <c r="I153" s="102"/>
      <c r="J153" s="102"/>
      <c r="K153" s="102"/>
    </row>
    <row r="154" spans="1:11" s="19" customFormat="1" ht="16.5" customHeight="1">
      <c r="A154" s="22"/>
      <c r="B154" s="42" t="s">
        <v>387</v>
      </c>
      <c r="C154" s="89"/>
      <c r="D154" s="90"/>
      <c r="E154" s="90"/>
      <c r="F154" s="90"/>
      <c r="G154" s="45"/>
      <c r="H154" s="45"/>
      <c r="I154" s="102"/>
      <c r="J154" s="102"/>
      <c r="K154" s="102"/>
    </row>
    <row r="155" spans="1:11" ht="16.5" customHeight="1">
      <c r="A155" s="22"/>
      <c r="B155" s="24" t="s">
        <v>328</v>
      </c>
      <c r="C155" s="89"/>
      <c r="D155" s="90"/>
      <c r="E155" s="90"/>
      <c r="F155" s="90"/>
      <c r="G155" s="45">
        <v>-4853</v>
      </c>
      <c r="H155" s="45"/>
      <c r="I155" s="102"/>
      <c r="J155" s="102"/>
      <c r="K155" s="102"/>
    </row>
    <row r="156" spans="1:11" ht="16.5" customHeight="1">
      <c r="A156" s="17" t="s">
        <v>398</v>
      </c>
      <c r="B156" s="44" t="s">
        <v>389</v>
      </c>
      <c r="C156" s="87">
        <f>+C157+C158+C159+C160+C161</f>
        <v>0</v>
      </c>
      <c r="D156" s="87">
        <f t="shared" ref="D156:H156" si="69">+D157+D158+D159+D160+D161</f>
        <v>1601090</v>
      </c>
      <c r="E156" s="87">
        <f t="shared" si="69"/>
        <v>1521090</v>
      </c>
      <c r="F156" s="87">
        <f t="shared" si="69"/>
        <v>0</v>
      </c>
      <c r="G156" s="87">
        <f t="shared" si="69"/>
        <v>1520570</v>
      </c>
      <c r="H156" s="87">
        <f t="shared" si="69"/>
        <v>296090</v>
      </c>
      <c r="I156" s="102"/>
      <c r="J156" s="102"/>
      <c r="K156" s="102"/>
    </row>
    <row r="157" spans="1:11">
      <c r="A157" s="22"/>
      <c r="B157" s="23" t="s">
        <v>390</v>
      </c>
      <c r="C157" s="89"/>
      <c r="D157" s="90">
        <v>1599090</v>
      </c>
      <c r="E157" s="90">
        <v>1519090</v>
      </c>
      <c r="F157" s="90"/>
      <c r="G157" s="45">
        <v>1519090</v>
      </c>
      <c r="H157" s="45">
        <v>296090</v>
      </c>
      <c r="I157" s="102"/>
      <c r="J157" s="102"/>
      <c r="K157" s="102"/>
    </row>
    <row r="158" spans="1:11" ht="30">
      <c r="A158" s="22"/>
      <c r="B158" s="23" t="s">
        <v>391</v>
      </c>
      <c r="C158" s="89"/>
      <c r="D158" s="90"/>
      <c r="E158" s="90"/>
      <c r="F158" s="90"/>
      <c r="G158" s="45"/>
      <c r="H158" s="45"/>
      <c r="I158" s="102"/>
      <c r="J158" s="102"/>
      <c r="K158" s="102"/>
    </row>
    <row r="159" spans="1:11" ht="30">
      <c r="A159" s="22"/>
      <c r="B159" s="23" t="s">
        <v>392</v>
      </c>
      <c r="C159" s="89"/>
      <c r="D159" s="90">
        <v>2000</v>
      </c>
      <c r="E159" s="90">
        <v>2000</v>
      </c>
      <c r="F159" s="90"/>
      <c r="G159" s="45">
        <v>1480</v>
      </c>
      <c r="H159" s="45"/>
      <c r="I159" s="102"/>
      <c r="J159" s="102"/>
      <c r="K159" s="102"/>
    </row>
    <row r="160" spans="1:11" s="19" customFormat="1" ht="30">
      <c r="A160" s="22"/>
      <c r="B160" s="23" t="s">
        <v>393</v>
      </c>
      <c r="C160" s="89"/>
      <c r="D160" s="90"/>
      <c r="E160" s="90"/>
      <c r="F160" s="90"/>
      <c r="G160" s="45"/>
      <c r="H160" s="45"/>
      <c r="I160" s="102"/>
      <c r="J160" s="102"/>
      <c r="K160" s="102"/>
    </row>
    <row r="161" spans="1:11" s="19" customFormat="1" ht="30">
      <c r="A161" s="22"/>
      <c r="B161" s="23" t="s">
        <v>498</v>
      </c>
      <c r="C161" s="89"/>
      <c r="D161" s="90"/>
      <c r="E161" s="90"/>
      <c r="F161" s="90"/>
      <c r="G161" s="45"/>
      <c r="H161" s="45"/>
      <c r="I161" s="102"/>
      <c r="J161" s="102"/>
      <c r="K161" s="102"/>
    </row>
    <row r="162" spans="1:11">
      <c r="A162" s="22"/>
      <c r="B162" s="24" t="s">
        <v>328</v>
      </c>
      <c r="C162" s="89"/>
      <c r="D162" s="90"/>
      <c r="E162" s="90"/>
      <c r="F162" s="90"/>
      <c r="G162" s="45">
        <v>-3108.82</v>
      </c>
      <c r="H162" s="45"/>
      <c r="I162" s="102"/>
      <c r="J162" s="102"/>
      <c r="K162" s="102"/>
    </row>
    <row r="163" spans="1:11" ht="16.5" customHeight="1">
      <c r="A163" s="17" t="s">
        <v>403</v>
      </c>
      <c r="B163" s="44" t="s">
        <v>395</v>
      </c>
      <c r="C163" s="89">
        <f>+C164+C165+C166</f>
        <v>0</v>
      </c>
      <c r="D163" s="89">
        <f t="shared" ref="D163:H163" si="70">+D164+D165+D166</f>
        <v>834000</v>
      </c>
      <c r="E163" s="89">
        <f t="shared" si="70"/>
        <v>784000</v>
      </c>
      <c r="F163" s="89">
        <f t="shared" si="70"/>
        <v>0</v>
      </c>
      <c r="G163" s="89">
        <f t="shared" si="70"/>
        <v>784000</v>
      </c>
      <c r="H163" s="89">
        <f t="shared" si="70"/>
        <v>139000</v>
      </c>
      <c r="I163" s="102"/>
      <c r="J163" s="102"/>
      <c r="K163" s="102"/>
    </row>
    <row r="164" spans="1:11" ht="16.5" customHeight="1">
      <c r="A164" s="17"/>
      <c r="B164" s="42" t="s">
        <v>379</v>
      </c>
      <c r="C164" s="89"/>
      <c r="D164" s="90">
        <v>834000</v>
      </c>
      <c r="E164" s="90">
        <v>784000</v>
      </c>
      <c r="F164" s="90"/>
      <c r="G164" s="45">
        <v>784000</v>
      </c>
      <c r="H164" s="45">
        <v>139000</v>
      </c>
      <c r="I164" s="102"/>
      <c r="J164" s="102"/>
      <c r="K164" s="102"/>
    </row>
    <row r="165" spans="1:11" ht="16.5" customHeight="1">
      <c r="A165" s="22"/>
      <c r="B165" s="42" t="s">
        <v>387</v>
      </c>
      <c r="C165" s="89"/>
      <c r="D165" s="90"/>
      <c r="E165" s="90"/>
      <c r="F165" s="90"/>
      <c r="G165" s="45"/>
      <c r="H165" s="45"/>
      <c r="I165" s="102"/>
      <c r="J165" s="102"/>
      <c r="K165" s="102"/>
    </row>
    <row r="166" spans="1:11" ht="30">
      <c r="A166" s="22"/>
      <c r="B166" s="42" t="s">
        <v>498</v>
      </c>
      <c r="C166" s="89"/>
      <c r="D166" s="90"/>
      <c r="E166" s="90"/>
      <c r="F166" s="90"/>
      <c r="G166" s="45"/>
      <c r="H166" s="45"/>
      <c r="I166" s="102"/>
      <c r="J166" s="102"/>
      <c r="K166" s="102"/>
    </row>
    <row r="167" spans="1:11" ht="16.5" customHeight="1">
      <c r="A167" s="22"/>
      <c r="B167" s="24" t="s">
        <v>328</v>
      </c>
      <c r="C167" s="89"/>
      <c r="D167" s="90"/>
      <c r="E167" s="90"/>
      <c r="F167" s="90"/>
      <c r="G167" s="45">
        <v>-1309</v>
      </c>
      <c r="H167" s="45"/>
      <c r="I167" s="102"/>
      <c r="J167" s="102"/>
      <c r="K167" s="102"/>
    </row>
    <row r="168" spans="1:11" ht="16.5" customHeight="1">
      <c r="A168" s="17" t="s">
        <v>406</v>
      </c>
      <c r="B168" s="24" t="s">
        <v>397</v>
      </c>
      <c r="C168" s="89"/>
      <c r="D168" s="90"/>
      <c r="E168" s="90"/>
      <c r="F168" s="90"/>
      <c r="G168" s="96"/>
      <c r="H168" s="96"/>
      <c r="I168" s="102"/>
      <c r="J168" s="102"/>
      <c r="K168" s="102"/>
    </row>
    <row r="169" spans="1:11" ht="16.5" customHeight="1">
      <c r="A169" s="17"/>
      <c r="B169" s="24" t="s">
        <v>328</v>
      </c>
      <c r="C169" s="89"/>
      <c r="D169" s="90"/>
      <c r="E169" s="90"/>
      <c r="F169" s="90"/>
      <c r="G169" s="96"/>
      <c r="H169" s="96"/>
      <c r="I169" s="102"/>
      <c r="J169" s="102"/>
      <c r="K169" s="102"/>
    </row>
    <row r="170" spans="1:11" ht="16.5" customHeight="1">
      <c r="A170" s="17" t="s">
        <v>408</v>
      </c>
      <c r="B170" s="20" t="s">
        <v>399</v>
      </c>
      <c r="C170" s="88">
        <f t="shared" ref="C170" si="71">+C171+C178</f>
        <v>0</v>
      </c>
      <c r="D170" s="88">
        <f t="shared" ref="D170:H170" si="72">+D171+D178</f>
        <v>49807480</v>
      </c>
      <c r="E170" s="88">
        <f t="shared" si="72"/>
        <v>49675420</v>
      </c>
      <c r="F170" s="88">
        <f t="shared" si="72"/>
        <v>0</v>
      </c>
      <c r="G170" s="88">
        <f t="shared" si="72"/>
        <v>49675420</v>
      </c>
      <c r="H170" s="88">
        <f t="shared" si="72"/>
        <v>8535250</v>
      </c>
      <c r="I170" s="102"/>
      <c r="J170" s="102"/>
      <c r="K170" s="102"/>
    </row>
    <row r="171" spans="1:11" ht="16.5" customHeight="1">
      <c r="A171" s="22" t="s">
        <v>410</v>
      </c>
      <c r="B171" s="20" t="s">
        <v>400</v>
      </c>
      <c r="C171" s="89">
        <f>C172+C175+C174+C176+C173</f>
        <v>0</v>
      </c>
      <c r="D171" s="89">
        <f t="shared" ref="D171:H171" si="73">D172+D175+D174+D176+D173</f>
        <v>49807480</v>
      </c>
      <c r="E171" s="89">
        <f t="shared" si="73"/>
        <v>49675420</v>
      </c>
      <c r="F171" s="89">
        <f t="shared" si="73"/>
        <v>0</v>
      </c>
      <c r="G171" s="89">
        <f t="shared" si="73"/>
        <v>49675420</v>
      </c>
      <c r="H171" s="89">
        <f t="shared" si="73"/>
        <v>8535250</v>
      </c>
      <c r="I171" s="102"/>
      <c r="J171" s="102"/>
      <c r="K171" s="102"/>
    </row>
    <row r="172" spans="1:11">
      <c r="A172" s="22"/>
      <c r="B172" s="23" t="s">
        <v>336</v>
      </c>
      <c r="C172" s="89"/>
      <c r="D172" s="90">
        <v>49807480</v>
      </c>
      <c r="E172" s="90">
        <v>49675420</v>
      </c>
      <c r="F172" s="90"/>
      <c r="G172" s="45">
        <v>49675420</v>
      </c>
      <c r="H172" s="45">
        <v>8535250</v>
      </c>
      <c r="I172" s="102"/>
      <c r="J172" s="102"/>
      <c r="K172" s="102"/>
    </row>
    <row r="173" spans="1:11" ht="30">
      <c r="A173" s="22"/>
      <c r="B173" s="23" t="s">
        <v>498</v>
      </c>
      <c r="C173" s="89"/>
      <c r="D173" s="90"/>
      <c r="E173" s="90"/>
      <c r="F173" s="90"/>
      <c r="G173" s="45"/>
      <c r="H173" s="45"/>
      <c r="I173" s="102"/>
      <c r="J173" s="102"/>
      <c r="K173" s="102"/>
    </row>
    <row r="174" spans="1:11" ht="45">
      <c r="A174" s="22"/>
      <c r="B174" s="23" t="s">
        <v>401</v>
      </c>
      <c r="C174" s="89"/>
      <c r="D174" s="90"/>
      <c r="E174" s="90"/>
      <c r="F174" s="90"/>
      <c r="G174" s="45"/>
      <c r="H174" s="45"/>
      <c r="I174" s="102"/>
      <c r="J174" s="102"/>
      <c r="K174" s="102"/>
    </row>
    <row r="175" spans="1:11" ht="30">
      <c r="A175" s="22"/>
      <c r="B175" s="23" t="s">
        <v>402</v>
      </c>
      <c r="C175" s="89"/>
      <c r="D175" s="90"/>
      <c r="E175" s="90"/>
      <c r="F175" s="90"/>
      <c r="G175" s="96"/>
      <c r="H175" s="96"/>
      <c r="I175" s="102"/>
      <c r="J175" s="102"/>
      <c r="K175" s="102"/>
    </row>
    <row r="176" spans="1:11">
      <c r="A176" s="22"/>
      <c r="B176" s="47" t="s">
        <v>404</v>
      </c>
      <c r="C176" s="89"/>
      <c r="D176" s="90"/>
      <c r="E176" s="90"/>
      <c r="F176" s="90"/>
      <c r="G176" s="45"/>
      <c r="H176" s="45"/>
      <c r="I176" s="102"/>
      <c r="J176" s="102"/>
      <c r="K176" s="102"/>
    </row>
    <row r="177" spans="1:11">
      <c r="A177" s="22"/>
      <c r="B177" s="24" t="s">
        <v>328</v>
      </c>
      <c r="C177" s="89"/>
      <c r="D177" s="90"/>
      <c r="E177" s="90"/>
      <c r="F177" s="90"/>
      <c r="G177" s="45">
        <v>-4262.3999999999996</v>
      </c>
      <c r="H177" s="45"/>
      <c r="I177" s="102"/>
      <c r="J177" s="102"/>
      <c r="K177" s="102"/>
    </row>
    <row r="178" spans="1:11" ht="16.5" customHeight="1">
      <c r="A178" s="22" t="s">
        <v>414</v>
      </c>
      <c r="B178" s="20" t="s">
        <v>405</v>
      </c>
      <c r="C178" s="89">
        <f t="shared" ref="C178:H178" si="74">C179+C180</f>
        <v>0</v>
      </c>
      <c r="D178" s="89">
        <f t="shared" si="74"/>
        <v>0</v>
      </c>
      <c r="E178" s="89">
        <f t="shared" si="74"/>
        <v>0</v>
      </c>
      <c r="F178" s="89">
        <f t="shared" si="74"/>
        <v>0</v>
      </c>
      <c r="G178" s="89">
        <f t="shared" si="74"/>
        <v>0</v>
      </c>
      <c r="H178" s="89">
        <f t="shared" si="74"/>
        <v>0</v>
      </c>
      <c r="I178" s="102"/>
      <c r="J178" s="102"/>
      <c r="K178" s="102"/>
    </row>
    <row r="179" spans="1:11" ht="16.5" customHeight="1">
      <c r="A179" s="22"/>
      <c r="B179" s="23" t="s">
        <v>336</v>
      </c>
      <c r="C179" s="89"/>
      <c r="D179" s="90"/>
      <c r="E179" s="90"/>
      <c r="F179" s="90"/>
      <c r="G179" s="45"/>
      <c r="H179" s="45"/>
      <c r="I179" s="102"/>
      <c r="J179" s="102"/>
      <c r="K179" s="102"/>
    </row>
    <row r="180" spans="1:11" ht="16.5" customHeight="1">
      <c r="A180" s="22"/>
      <c r="B180" s="48" t="s">
        <v>407</v>
      </c>
      <c r="C180" s="89"/>
      <c r="D180" s="90"/>
      <c r="E180" s="90"/>
      <c r="F180" s="90"/>
      <c r="G180" s="45"/>
      <c r="H180" s="45"/>
      <c r="I180" s="102"/>
      <c r="J180" s="102"/>
      <c r="K180" s="102"/>
    </row>
    <row r="181" spans="1:11" ht="16.5" customHeight="1">
      <c r="A181" s="22"/>
      <c r="B181" s="24" t="s">
        <v>328</v>
      </c>
      <c r="C181" s="89"/>
      <c r="D181" s="90"/>
      <c r="E181" s="90"/>
      <c r="F181" s="90"/>
      <c r="G181" s="45"/>
      <c r="H181" s="45"/>
      <c r="I181" s="102"/>
      <c r="J181" s="102"/>
      <c r="K181" s="102"/>
    </row>
    <row r="182" spans="1:11" ht="16.5" customHeight="1">
      <c r="A182" s="17" t="s">
        <v>417</v>
      </c>
      <c r="B182" s="24" t="s">
        <v>409</v>
      </c>
      <c r="C182" s="89"/>
      <c r="D182" s="90">
        <v>79000</v>
      </c>
      <c r="E182" s="90">
        <v>79000</v>
      </c>
      <c r="F182" s="90"/>
      <c r="G182" s="45">
        <v>77511.25</v>
      </c>
      <c r="H182" s="45">
        <v>20511.25</v>
      </c>
      <c r="I182" s="102"/>
      <c r="J182" s="102"/>
      <c r="K182" s="102"/>
    </row>
    <row r="183" spans="1:11" ht="16.5" customHeight="1">
      <c r="A183" s="17"/>
      <c r="B183" s="24" t="s">
        <v>328</v>
      </c>
      <c r="C183" s="89"/>
      <c r="D183" s="90"/>
      <c r="E183" s="90"/>
      <c r="F183" s="90"/>
      <c r="G183" s="45"/>
      <c r="H183" s="45"/>
      <c r="I183" s="102"/>
      <c r="J183" s="102"/>
      <c r="K183" s="102"/>
    </row>
    <row r="184" spans="1:11" ht="16.5" customHeight="1">
      <c r="A184" s="17" t="s">
        <v>418</v>
      </c>
      <c r="B184" s="24" t="s">
        <v>411</v>
      </c>
      <c r="C184" s="89"/>
      <c r="D184" s="90">
        <v>1647550</v>
      </c>
      <c r="E184" s="90">
        <v>1647550</v>
      </c>
      <c r="F184" s="90"/>
      <c r="G184" s="45">
        <v>1647542.1</v>
      </c>
      <c r="H184" s="45">
        <v>3779.37</v>
      </c>
      <c r="I184" s="102"/>
      <c r="J184" s="102"/>
      <c r="K184" s="102"/>
    </row>
    <row r="185" spans="1:11" ht="16.5" customHeight="1">
      <c r="A185" s="17"/>
      <c r="B185" s="24" t="s">
        <v>328</v>
      </c>
      <c r="C185" s="89"/>
      <c r="D185" s="90"/>
      <c r="E185" s="90"/>
      <c r="F185" s="90"/>
      <c r="G185" s="45">
        <v>-30943.84</v>
      </c>
      <c r="H185" s="45"/>
      <c r="I185" s="102"/>
      <c r="J185" s="102"/>
      <c r="K185" s="102"/>
    </row>
    <row r="186" spans="1:11">
      <c r="A186" s="17"/>
      <c r="B186" s="20" t="s">
        <v>412</v>
      </c>
      <c r="C186" s="89">
        <f t="shared" ref="C186" si="75">C91+C103+C118+C134+C136+C138+C147+C151+C155+C162+C167+C169+C177+C181+C183+C185</f>
        <v>0</v>
      </c>
      <c r="D186" s="89">
        <f t="shared" ref="D186:H186" si="76">D91+D103+D118+D134+D136+D138+D147+D151+D155+D162+D167+D169+D177+D181+D183+D185</f>
        <v>0</v>
      </c>
      <c r="E186" s="89">
        <f t="shared" si="76"/>
        <v>0</v>
      </c>
      <c r="F186" s="89">
        <f t="shared" si="76"/>
        <v>0</v>
      </c>
      <c r="G186" s="89">
        <f t="shared" si="76"/>
        <v>-73014.539999999994</v>
      </c>
      <c r="H186" s="89">
        <f t="shared" si="76"/>
        <v>-6832.94</v>
      </c>
      <c r="I186" s="102"/>
      <c r="J186" s="102"/>
      <c r="K186" s="102"/>
    </row>
    <row r="187" spans="1:11" ht="30">
      <c r="A187" s="17" t="s">
        <v>208</v>
      </c>
      <c r="B187" s="20" t="s">
        <v>193</v>
      </c>
      <c r="C187" s="89">
        <f t="shared" ref="C187:H187" si="77">C188</f>
        <v>0</v>
      </c>
      <c r="D187" s="89">
        <f t="shared" si="77"/>
        <v>82407500</v>
      </c>
      <c r="E187" s="89">
        <f t="shared" si="77"/>
        <v>54629710</v>
      </c>
      <c r="F187" s="89">
        <f t="shared" si="77"/>
        <v>0</v>
      </c>
      <c r="G187" s="89">
        <f t="shared" si="77"/>
        <v>54563740</v>
      </c>
      <c r="H187" s="89">
        <f t="shared" si="77"/>
        <v>8857200</v>
      </c>
      <c r="I187" s="102"/>
      <c r="J187" s="102"/>
      <c r="K187" s="102"/>
    </row>
    <row r="188" spans="1:11">
      <c r="A188" s="17" t="s">
        <v>421</v>
      </c>
      <c r="B188" s="20" t="s">
        <v>413</v>
      </c>
      <c r="C188" s="89">
        <f t="shared" ref="C188:H188" si="78">C189+C198</f>
        <v>0</v>
      </c>
      <c r="D188" s="89">
        <f t="shared" si="78"/>
        <v>82407500</v>
      </c>
      <c r="E188" s="89">
        <f t="shared" si="78"/>
        <v>54629710</v>
      </c>
      <c r="F188" s="89">
        <f t="shared" si="78"/>
        <v>0</v>
      </c>
      <c r="G188" s="89">
        <f t="shared" si="78"/>
        <v>54563740</v>
      </c>
      <c r="H188" s="89">
        <f t="shared" si="78"/>
        <v>8857200</v>
      </c>
      <c r="I188" s="102"/>
      <c r="J188" s="102"/>
      <c r="K188" s="102"/>
    </row>
    <row r="189" spans="1:11" ht="30">
      <c r="A189" s="17" t="s">
        <v>423</v>
      </c>
      <c r="B189" s="20" t="s">
        <v>415</v>
      </c>
      <c r="C189" s="89">
        <f>C190+C193+C196+C191+C192+C197</f>
        <v>0</v>
      </c>
      <c r="D189" s="89">
        <f t="shared" ref="D189:H189" si="79">D190+D193+D196+D191+D192+D197</f>
        <v>81970000</v>
      </c>
      <c r="E189" s="89">
        <f t="shared" si="79"/>
        <v>54192210</v>
      </c>
      <c r="F189" s="89">
        <f t="shared" si="79"/>
        <v>0</v>
      </c>
      <c r="G189" s="89">
        <f t="shared" si="79"/>
        <v>54126240</v>
      </c>
      <c r="H189" s="89">
        <f t="shared" si="79"/>
        <v>8857200</v>
      </c>
      <c r="I189" s="102"/>
      <c r="J189" s="102"/>
      <c r="K189" s="102"/>
    </row>
    <row r="190" spans="1:11" ht="30">
      <c r="A190" s="17"/>
      <c r="B190" s="24" t="s">
        <v>484</v>
      </c>
      <c r="C190" s="89"/>
      <c r="D190" s="90">
        <v>70420000</v>
      </c>
      <c r="E190" s="90">
        <v>47424300</v>
      </c>
      <c r="F190" s="90"/>
      <c r="G190" s="89">
        <v>47424300</v>
      </c>
      <c r="H190" s="89">
        <v>8006060</v>
      </c>
      <c r="I190" s="102"/>
      <c r="J190" s="102"/>
      <c r="K190" s="102"/>
    </row>
    <row r="191" spans="1:11" ht="30">
      <c r="A191" s="17"/>
      <c r="B191" s="24" t="s">
        <v>485</v>
      </c>
      <c r="C191" s="89"/>
      <c r="D191" s="90">
        <v>423000</v>
      </c>
      <c r="E191" s="90">
        <v>271800</v>
      </c>
      <c r="F191" s="90"/>
      <c r="G191" s="89">
        <v>271380</v>
      </c>
      <c r="H191" s="89">
        <v>43190</v>
      </c>
      <c r="I191" s="102"/>
      <c r="J191" s="102"/>
      <c r="K191" s="102"/>
    </row>
    <row r="192" spans="1:11" ht="30">
      <c r="A192" s="17"/>
      <c r="B192" s="24" t="s">
        <v>486</v>
      </c>
      <c r="C192" s="89"/>
      <c r="D192" s="90">
        <v>129000</v>
      </c>
      <c r="E192" s="90">
        <v>119910</v>
      </c>
      <c r="F192" s="90"/>
      <c r="G192" s="89">
        <v>119910</v>
      </c>
      <c r="H192" s="89">
        <v>29930</v>
      </c>
      <c r="I192" s="102"/>
      <c r="J192" s="102"/>
      <c r="K192" s="102"/>
    </row>
    <row r="193" spans="1:11" ht="30">
      <c r="A193" s="17"/>
      <c r="B193" s="24" t="s">
        <v>487</v>
      </c>
      <c r="C193" s="89">
        <f>C194+C195</f>
        <v>0</v>
      </c>
      <c r="D193" s="89">
        <f t="shared" ref="D193:H193" si="80">D194+D195</f>
        <v>7109000</v>
      </c>
      <c r="E193" s="89">
        <f t="shared" si="80"/>
        <v>4732420</v>
      </c>
      <c r="F193" s="89">
        <f t="shared" si="80"/>
        <v>0</v>
      </c>
      <c r="G193" s="89">
        <f t="shared" si="80"/>
        <v>4666990</v>
      </c>
      <c r="H193" s="89">
        <f t="shared" si="80"/>
        <v>772870</v>
      </c>
      <c r="I193" s="102"/>
      <c r="J193" s="102"/>
      <c r="K193" s="102"/>
    </row>
    <row r="194" spans="1:11" ht="75">
      <c r="A194" s="17"/>
      <c r="B194" s="24" t="s">
        <v>416</v>
      </c>
      <c r="C194" s="89"/>
      <c r="D194" s="90">
        <v>3560000</v>
      </c>
      <c r="E194" s="90">
        <v>2373660</v>
      </c>
      <c r="F194" s="90"/>
      <c r="G194" s="89">
        <v>2337500</v>
      </c>
      <c r="H194" s="89">
        <v>387120</v>
      </c>
      <c r="I194" s="102"/>
      <c r="J194" s="102"/>
      <c r="K194" s="102"/>
    </row>
    <row r="195" spans="1:11" ht="75">
      <c r="A195" s="17"/>
      <c r="B195" s="24" t="s">
        <v>488</v>
      </c>
      <c r="C195" s="89"/>
      <c r="D195" s="90">
        <v>3549000</v>
      </c>
      <c r="E195" s="90">
        <v>2358760</v>
      </c>
      <c r="F195" s="90"/>
      <c r="G195" s="89">
        <v>2329490</v>
      </c>
      <c r="H195" s="89">
        <v>385750</v>
      </c>
      <c r="I195" s="102"/>
      <c r="J195" s="102"/>
      <c r="K195" s="102"/>
    </row>
    <row r="196" spans="1:11" ht="45">
      <c r="A196" s="17"/>
      <c r="B196" s="24" t="s">
        <v>489</v>
      </c>
      <c r="C196" s="89"/>
      <c r="D196" s="90"/>
      <c r="E196" s="90"/>
      <c r="F196" s="90"/>
      <c r="G196" s="89"/>
      <c r="H196" s="89"/>
      <c r="I196" s="102"/>
      <c r="J196" s="102"/>
      <c r="K196" s="102"/>
    </row>
    <row r="197" spans="1:11" ht="45">
      <c r="A197" s="17"/>
      <c r="B197" s="24" t="s">
        <v>490</v>
      </c>
      <c r="C197" s="89"/>
      <c r="D197" s="90">
        <v>3889000</v>
      </c>
      <c r="E197" s="90">
        <v>1643780</v>
      </c>
      <c r="F197" s="90"/>
      <c r="G197" s="89">
        <v>1643660</v>
      </c>
      <c r="H197" s="89">
        <v>5150</v>
      </c>
      <c r="I197" s="102"/>
      <c r="J197" s="102"/>
      <c r="K197" s="102"/>
    </row>
    <row r="198" spans="1:11">
      <c r="A198" s="17" t="s">
        <v>429</v>
      </c>
      <c r="B198" s="20" t="s">
        <v>491</v>
      </c>
      <c r="C198" s="89">
        <f>C199+C200</f>
        <v>0</v>
      </c>
      <c r="D198" s="89">
        <f t="shared" ref="D198:H198" si="81">D199+D200</f>
        <v>437500</v>
      </c>
      <c r="E198" s="89">
        <f t="shared" si="81"/>
        <v>437500</v>
      </c>
      <c r="F198" s="89">
        <f t="shared" si="81"/>
        <v>0</v>
      </c>
      <c r="G198" s="89">
        <f t="shared" si="81"/>
        <v>437500</v>
      </c>
      <c r="H198" s="89">
        <f t="shared" si="81"/>
        <v>0</v>
      </c>
      <c r="I198" s="102"/>
      <c r="J198" s="102"/>
      <c r="K198" s="102"/>
    </row>
    <row r="199" spans="1:11" ht="45">
      <c r="A199" s="17"/>
      <c r="B199" s="24" t="s">
        <v>492</v>
      </c>
      <c r="C199" s="89"/>
      <c r="D199" s="90"/>
      <c r="E199" s="90"/>
      <c r="F199" s="90"/>
      <c r="G199" s="89"/>
      <c r="H199" s="89"/>
      <c r="I199" s="102"/>
      <c r="J199" s="102"/>
      <c r="K199" s="102"/>
    </row>
    <row r="200" spans="1:11" ht="30">
      <c r="A200" s="17"/>
      <c r="B200" s="24" t="s">
        <v>493</v>
      </c>
      <c r="C200" s="89"/>
      <c r="D200" s="90">
        <v>437500</v>
      </c>
      <c r="E200" s="90">
        <v>437500</v>
      </c>
      <c r="F200" s="90"/>
      <c r="G200" s="89">
        <v>437500</v>
      </c>
      <c r="H200" s="89"/>
      <c r="I200" s="102"/>
      <c r="J200" s="102"/>
      <c r="K200" s="102"/>
    </row>
    <row r="201" spans="1:11">
      <c r="A201" s="17" t="s">
        <v>431</v>
      </c>
      <c r="B201" s="49" t="s">
        <v>419</v>
      </c>
      <c r="C201" s="93">
        <f>+C202</f>
        <v>0</v>
      </c>
      <c r="D201" s="93">
        <f t="shared" ref="D201:H203" si="82">+D202</f>
        <v>14779000</v>
      </c>
      <c r="E201" s="93">
        <f t="shared" si="82"/>
        <v>12066000</v>
      </c>
      <c r="F201" s="93">
        <f t="shared" si="82"/>
        <v>0</v>
      </c>
      <c r="G201" s="93">
        <f t="shared" si="82"/>
        <v>12065500</v>
      </c>
      <c r="H201" s="93">
        <f t="shared" si="82"/>
        <v>2466117</v>
      </c>
      <c r="I201" s="102"/>
      <c r="J201" s="102"/>
      <c r="K201" s="102"/>
    </row>
    <row r="202" spans="1:11" ht="16.5" customHeight="1">
      <c r="A202" s="17" t="s">
        <v>433</v>
      </c>
      <c r="B202" s="49" t="s">
        <v>189</v>
      </c>
      <c r="C202" s="93">
        <f>+C203</f>
        <v>0</v>
      </c>
      <c r="D202" s="93">
        <f t="shared" si="82"/>
        <v>14779000</v>
      </c>
      <c r="E202" s="93">
        <f t="shared" si="82"/>
        <v>12066000</v>
      </c>
      <c r="F202" s="93">
        <f t="shared" si="82"/>
        <v>0</v>
      </c>
      <c r="G202" s="93">
        <f t="shared" si="82"/>
        <v>12065500</v>
      </c>
      <c r="H202" s="93">
        <f t="shared" si="82"/>
        <v>2466117</v>
      </c>
      <c r="I202" s="102"/>
      <c r="J202" s="102"/>
      <c r="K202" s="102"/>
    </row>
    <row r="203" spans="1:11" ht="16.5" customHeight="1">
      <c r="A203" s="17" t="s">
        <v>435</v>
      </c>
      <c r="B203" s="20" t="s">
        <v>420</v>
      </c>
      <c r="C203" s="93">
        <f>+C204</f>
        <v>0</v>
      </c>
      <c r="D203" s="93">
        <f t="shared" si="82"/>
        <v>14779000</v>
      </c>
      <c r="E203" s="93">
        <f t="shared" si="82"/>
        <v>12066000</v>
      </c>
      <c r="F203" s="93">
        <f t="shared" si="82"/>
        <v>0</v>
      </c>
      <c r="G203" s="93">
        <f t="shared" si="82"/>
        <v>12065500</v>
      </c>
      <c r="H203" s="93">
        <f t="shared" si="82"/>
        <v>2466117</v>
      </c>
      <c r="I203" s="102"/>
      <c r="J203" s="102"/>
      <c r="K203" s="102"/>
    </row>
    <row r="204" spans="1:11" ht="16.5" customHeight="1">
      <c r="A204" s="22" t="s">
        <v>437</v>
      </c>
      <c r="B204" s="49" t="s">
        <v>422</v>
      </c>
      <c r="C204" s="88">
        <f t="shared" ref="C204:H204" si="83">C205</f>
        <v>0</v>
      </c>
      <c r="D204" s="88">
        <f t="shared" si="83"/>
        <v>14779000</v>
      </c>
      <c r="E204" s="88">
        <f t="shared" si="83"/>
        <v>12066000</v>
      </c>
      <c r="F204" s="88">
        <f t="shared" si="83"/>
        <v>0</v>
      </c>
      <c r="G204" s="88">
        <f t="shared" si="83"/>
        <v>12065500</v>
      </c>
      <c r="H204" s="88">
        <f t="shared" si="83"/>
        <v>2466117</v>
      </c>
      <c r="I204" s="102"/>
      <c r="J204" s="102"/>
      <c r="K204" s="102"/>
    </row>
    <row r="205" spans="1:11" ht="16.5" customHeight="1">
      <c r="A205" s="22" t="s">
        <v>439</v>
      </c>
      <c r="B205" s="49" t="s">
        <v>424</v>
      </c>
      <c r="C205" s="88">
        <f t="shared" ref="C205:H205" si="84">C207+C208+C209</f>
        <v>0</v>
      </c>
      <c r="D205" s="88">
        <f t="shared" si="84"/>
        <v>14779000</v>
      </c>
      <c r="E205" s="88">
        <f t="shared" si="84"/>
        <v>12066000</v>
      </c>
      <c r="F205" s="88">
        <f t="shared" si="84"/>
        <v>0</v>
      </c>
      <c r="G205" s="88">
        <f t="shared" si="84"/>
        <v>12065500</v>
      </c>
      <c r="H205" s="88">
        <f t="shared" si="84"/>
        <v>2466117</v>
      </c>
      <c r="I205" s="102"/>
      <c r="J205" s="102"/>
      <c r="K205" s="102"/>
    </row>
    <row r="206" spans="1:11" ht="16.5" customHeight="1">
      <c r="A206" s="17" t="s">
        <v>441</v>
      </c>
      <c r="B206" s="49" t="s">
        <v>425</v>
      </c>
      <c r="C206" s="88">
        <f t="shared" ref="C206:H206" si="85">C207</f>
        <v>0</v>
      </c>
      <c r="D206" s="88">
        <f t="shared" si="85"/>
        <v>8359000</v>
      </c>
      <c r="E206" s="88">
        <f t="shared" si="85"/>
        <v>8272000</v>
      </c>
      <c r="F206" s="88">
        <f t="shared" si="85"/>
        <v>0</v>
      </c>
      <c r="G206" s="88">
        <f t="shared" si="85"/>
        <v>8271500</v>
      </c>
      <c r="H206" s="88">
        <f t="shared" si="85"/>
        <v>1800000</v>
      </c>
      <c r="I206" s="102"/>
      <c r="J206" s="102"/>
      <c r="K206" s="102"/>
    </row>
    <row r="207" spans="1:11" ht="16.5" customHeight="1">
      <c r="A207" s="22" t="s">
        <v>443</v>
      </c>
      <c r="B207" s="50" t="s">
        <v>426</v>
      </c>
      <c r="C207" s="89"/>
      <c r="D207" s="90">
        <v>8359000</v>
      </c>
      <c r="E207" s="90">
        <v>8272000</v>
      </c>
      <c r="F207" s="90"/>
      <c r="G207" s="45">
        <v>8271500</v>
      </c>
      <c r="H207" s="45">
        <v>1800000</v>
      </c>
      <c r="I207" s="102"/>
      <c r="J207" s="102"/>
      <c r="K207" s="102"/>
    </row>
    <row r="208" spans="1:11" ht="16.5" customHeight="1">
      <c r="A208" s="22" t="s">
        <v>444</v>
      </c>
      <c r="B208" s="50" t="s">
        <v>427</v>
      </c>
      <c r="C208" s="89"/>
      <c r="D208" s="90">
        <v>6420000</v>
      </c>
      <c r="E208" s="90">
        <v>3794000</v>
      </c>
      <c r="F208" s="90"/>
      <c r="G208" s="45">
        <v>3794000</v>
      </c>
      <c r="H208" s="45">
        <v>666117</v>
      </c>
      <c r="I208" s="102"/>
      <c r="J208" s="102"/>
      <c r="K208" s="102"/>
    </row>
    <row r="209" spans="1:11" ht="16.5" customHeight="1">
      <c r="A209" s="22"/>
      <c r="B209" s="28" t="s">
        <v>428</v>
      </c>
      <c r="C209" s="89"/>
      <c r="D209" s="90"/>
      <c r="E209" s="90"/>
      <c r="F209" s="90"/>
      <c r="G209" s="45"/>
      <c r="H209" s="45"/>
      <c r="I209" s="102"/>
      <c r="J209" s="102"/>
      <c r="K209" s="102"/>
    </row>
    <row r="210" spans="1:11" ht="30">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c r="I210" s="102"/>
      <c r="J210" s="102"/>
      <c r="K210" s="102"/>
    </row>
    <row r="211" spans="1:11">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c r="I211" s="102"/>
      <c r="J211" s="102"/>
      <c r="K211" s="102"/>
    </row>
    <row r="212" spans="1:11">
      <c r="A212" s="22" t="s">
        <v>447</v>
      </c>
      <c r="B212" s="51" t="s">
        <v>432</v>
      </c>
      <c r="C212" s="86"/>
      <c r="D212" s="90"/>
      <c r="E212" s="90"/>
      <c r="F212" s="90"/>
      <c r="G212" s="86"/>
      <c r="H212" s="86"/>
      <c r="I212" s="102"/>
      <c r="J212" s="102"/>
      <c r="K212" s="102"/>
    </row>
    <row r="213" spans="1:11">
      <c r="A213" s="22" t="s">
        <v>448</v>
      </c>
      <c r="B213" s="51" t="s">
        <v>434</v>
      </c>
      <c r="C213" s="86"/>
      <c r="D213" s="90"/>
      <c r="E213" s="90"/>
      <c r="F213" s="90"/>
      <c r="G213" s="86"/>
      <c r="H213" s="86"/>
      <c r="I213" s="102"/>
      <c r="J213" s="102"/>
      <c r="K213" s="102"/>
    </row>
    <row r="214" spans="1:11">
      <c r="A214" s="22" t="s">
        <v>449</v>
      </c>
      <c r="B214" s="51" t="s">
        <v>436</v>
      </c>
      <c r="C214" s="86"/>
      <c r="D214" s="90"/>
      <c r="E214" s="90"/>
      <c r="F214" s="90"/>
      <c r="G214" s="86"/>
      <c r="H214" s="86"/>
      <c r="I214" s="102"/>
      <c r="J214" s="102"/>
      <c r="K214" s="102"/>
    </row>
    <row r="215" spans="1:11">
      <c r="A215" s="22" t="s">
        <v>450</v>
      </c>
      <c r="B215" s="51" t="s">
        <v>438</v>
      </c>
      <c r="C215" s="86">
        <f t="shared" ref="C215:H215" si="90">C216+C217+C218</f>
        <v>0</v>
      </c>
      <c r="D215" s="86">
        <f t="shared" si="90"/>
        <v>0</v>
      </c>
      <c r="E215" s="86">
        <f t="shared" si="90"/>
        <v>0</v>
      </c>
      <c r="F215" s="86">
        <f t="shared" si="90"/>
        <v>0</v>
      </c>
      <c r="G215" s="86">
        <f t="shared" si="90"/>
        <v>0</v>
      </c>
      <c r="H215" s="86">
        <f t="shared" si="90"/>
        <v>0</v>
      </c>
      <c r="I215" s="102"/>
      <c r="J215" s="102"/>
      <c r="K215" s="102"/>
    </row>
    <row r="216" spans="1:11">
      <c r="A216" s="22" t="s">
        <v>451</v>
      </c>
      <c r="B216" s="52" t="s">
        <v>440</v>
      </c>
      <c r="C216" s="45"/>
      <c r="D216" s="90"/>
      <c r="E216" s="90"/>
      <c r="F216" s="90"/>
      <c r="G216" s="45"/>
      <c r="H216" s="45"/>
      <c r="I216" s="102"/>
      <c r="J216" s="102"/>
      <c r="K216" s="102"/>
    </row>
    <row r="217" spans="1:11">
      <c r="A217" s="22" t="s">
        <v>453</v>
      </c>
      <c r="B217" s="52" t="s">
        <v>442</v>
      </c>
      <c r="C217" s="45"/>
      <c r="D217" s="90"/>
      <c r="E217" s="90"/>
      <c r="F217" s="90"/>
      <c r="G217" s="45"/>
      <c r="H217" s="45"/>
      <c r="I217" s="102"/>
      <c r="J217" s="102"/>
      <c r="K217" s="102"/>
    </row>
    <row r="218" spans="1:11">
      <c r="A218" s="22" t="s">
        <v>455</v>
      </c>
      <c r="B218" s="52" t="s">
        <v>436</v>
      </c>
      <c r="C218" s="45"/>
      <c r="D218" s="90"/>
      <c r="E218" s="90"/>
      <c r="F218" s="90"/>
      <c r="G218" s="45"/>
      <c r="H218" s="45"/>
      <c r="I218" s="102"/>
      <c r="J218" s="102"/>
      <c r="K218" s="102"/>
    </row>
    <row r="219" spans="1:11">
      <c r="A219" s="22" t="s">
        <v>456</v>
      </c>
      <c r="B219" s="51" t="s">
        <v>445</v>
      </c>
      <c r="C219" s="86">
        <f>C220</f>
        <v>0</v>
      </c>
      <c r="D219" s="86">
        <f t="shared" ref="D219:H220" si="91">D220</f>
        <v>0</v>
      </c>
      <c r="E219" s="86">
        <f t="shared" si="91"/>
        <v>0</v>
      </c>
      <c r="F219" s="86">
        <f t="shared" si="91"/>
        <v>0</v>
      </c>
      <c r="G219" s="86">
        <f t="shared" si="91"/>
        <v>0</v>
      </c>
      <c r="H219" s="86">
        <f t="shared" si="91"/>
        <v>0</v>
      </c>
      <c r="I219" s="102"/>
      <c r="J219" s="102"/>
      <c r="K219" s="102"/>
    </row>
    <row r="220" spans="1:11">
      <c r="A220" s="22" t="s">
        <v>457</v>
      </c>
      <c r="B220" s="51" t="s">
        <v>189</v>
      </c>
      <c r="C220" s="86">
        <f>C221</f>
        <v>0</v>
      </c>
      <c r="D220" s="86">
        <f t="shared" si="91"/>
        <v>0</v>
      </c>
      <c r="E220" s="86">
        <f t="shared" si="91"/>
        <v>0</v>
      </c>
      <c r="F220" s="86">
        <f t="shared" si="91"/>
        <v>0</v>
      </c>
      <c r="G220" s="86">
        <f t="shared" si="91"/>
        <v>0</v>
      </c>
      <c r="H220" s="86">
        <f t="shared" si="91"/>
        <v>0</v>
      </c>
      <c r="I220" s="102"/>
      <c r="J220" s="102"/>
      <c r="K220" s="102"/>
    </row>
    <row r="221" spans="1:11" ht="30">
      <c r="A221" s="22" t="s">
        <v>458</v>
      </c>
      <c r="B221" s="51" t="s">
        <v>195</v>
      </c>
      <c r="C221" s="86">
        <f t="shared" ref="C221" si="92">C224</f>
        <v>0</v>
      </c>
      <c r="D221" s="86">
        <f t="shared" ref="D221:H221" si="93">D224</f>
        <v>0</v>
      </c>
      <c r="E221" s="86">
        <f t="shared" si="93"/>
        <v>0</v>
      </c>
      <c r="F221" s="86">
        <f t="shared" si="93"/>
        <v>0</v>
      </c>
      <c r="G221" s="86">
        <f t="shared" si="93"/>
        <v>0</v>
      </c>
      <c r="H221" s="86">
        <f t="shared" si="93"/>
        <v>0</v>
      </c>
      <c r="I221" s="102"/>
      <c r="J221" s="102"/>
      <c r="K221" s="102"/>
    </row>
    <row r="222" spans="1:11">
      <c r="A222" s="22" t="s">
        <v>459</v>
      </c>
      <c r="B222" s="51" t="s">
        <v>206</v>
      </c>
      <c r="C222" s="86">
        <f t="shared" ref="C222:C227" si="94">C223</f>
        <v>0</v>
      </c>
      <c r="D222" s="86">
        <f t="shared" ref="D222:H224" si="95">D223</f>
        <v>0</v>
      </c>
      <c r="E222" s="86">
        <f t="shared" si="95"/>
        <v>0</v>
      </c>
      <c r="F222" s="86">
        <f t="shared" si="95"/>
        <v>0</v>
      </c>
      <c r="G222" s="86">
        <f t="shared" si="95"/>
        <v>0</v>
      </c>
      <c r="H222" s="86">
        <f t="shared" si="95"/>
        <v>0</v>
      </c>
      <c r="I222" s="102"/>
      <c r="J222" s="102"/>
      <c r="K222" s="102"/>
    </row>
    <row r="223" spans="1:11">
      <c r="A223" s="22" t="s">
        <v>460</v>
      </c>
      <c r="B223" s="51" t="s">
        <v>189</v>
      </c>
      <c r="C223" s="86">
        <f t="shared" si="94"/>
        <v>0</v>
      </c>
      <c r="D223" s="86">
        <f t="shared" si="95"/>
        <v>0</v>
      </c>
      <c r="E223" s="86">
        <f t="shared" si="95"/>
        <v>0</v>
      </c>
      <c r="F223" s="86">
        <f t="shared" si="95"/>
        <v>0</v>
      </c>
      <c r="G223" s="86">
        <f t="shared" si="95"/>
        <v>0</v>
      </c>
      <c r="H223" s="86">
        <f t="shared" si="95"/>
        <v>0</v>
      </c>
      <c r="I223" s="102"/>
      <c r="J223" s="102"/>
      <c r="K223" s="102"/>
    </row>
    <row r="224" spans="1:11" ht="30">
      <c r="A224" s="22" t="s">
        <v>461</v>
      </c>
      <c r="B224" s="52" t="s">
        <v>195</v>
      </c>
      <c r="C224" s="86">
        <f t="shared" si="94"/>
        <v>0</v>
      </c>
      <c r="D224" s="86">
        <f t="shared" si="95"/>
        <v>0</v>
      </c>
      <c r="E224" s="86">
        <f t="shared" si="95"/>
        <v>0</v>
      </c>
      <c r="F224" s="86">
        <f t="shared" si="95"/>
        <v>0</v>
      </c>
      <c r="G224" s="86">
        <f t="shared" si="95"/>
        <v>0</v>
      </c>
      <c r="H224" s="86">
        <f t="shared" si="95"/>
        <v>0</v>
      </c>
      <c r="I224" s="102"/>
      <c r="J224" s="102"/>
      <c r="K224" s="102"/>
    </row>
    <row r="225" spans="1:11">
      <c r="A225" s="22" t="s">
        <v>462</v>
      </c>
      <c r="B225" s="51" t="s">
        <v>438</v>
      </c>
      <c r="C225" s="86">
        <f t="shared" si="94"/>
        <v>0</v>
      </c>
      <c r="D225" s="86">
        <f t="shared" ref="D225:H227" si="96">D226</f>
        <v>0</v>
      </c>
      <c r="E225" s="86">
        <f t="shared" si="96"/>
        <v>0</v>
      </c>
      <c r="F225" s="86">
        <f t="shared" si="96"/>
        <v>0</v>
      </c>
      <c r="G225" s="86">
        <f t="shared" si="96"/>
        <v>0</v>
      </c>
      <c r="H225" s="86">
        <f t="shared" si="96"/>
        <v>0</v>
      </c>
      <c r="I225" s="102"/>
      <c r="J225" s="102"/>
      <c r="K225" s="102"/>
    </row>
    <row r="226" spans="1:11">
      <c r="A226" s="22" t="s">
        <v>463</v>
      </c>
      <c r="B226" s="51" t="s">
        <v>442</v>
      </c>
      <c r="C226" s="86">
        <f t="shared" si="94"/>
        <v>0</v>
      </c>
      <c r="D226" s="86">
        <f t="shared" si="96"/>
        <v>0</v>
      </c>
      <c r="E226" s="86">
        <f t="shared" si="96"/>
        <v>0</v>
      </c>
      <c r="F226" s="86">
        <f t="shared" si="96"/>
        <v>0</v>
      </c>
      <c r="G226" s="86">
        <f t="shared" si="96"/>
        <v>0</v>
      </c>
      <c r="H226" s="86">
        <f t="shared" si="96"/>
        <v>0</v>
      </c>
      <c r="I226" s="102"/>
      <c r="J226" s="102"/>
      <c r="K226" s="102"/>
    </row>
    <row r="227" spans="1:11">
      <c r="A227" s="22" t="s">
        <v>464</v>
      </c>
      <c r="B227" s="51" t="s">
        <v>452</v>
      </c>
      <c r="C227" s="86">
        <f t="shared" si="94"/>
        <v>0</v>
      </c>
      <c r="D227" s="86">
        <f t="shared" si="96"/>
        <v>0</v>
      </c>
      <c r="E227" s="86">
        <f t="shared" si="96"/>
        <v>0</v>
      </c>
      <c r="F227" s="86">
        <f t="shared" si="96"/>
        <v>0</v>
      </c>
      <c r="G227" s="86">
        <f t="shared" si="96"/>
        <v>0</v>
      </c>
      <c r="H227" s="86">
        <f t="shared" si="96"/>
        <v>0</v>
      </c>
      <c r="I227" s="102"/>
      <c r="J227" s="102"/>
      <c r="K227" s="102"/>
    </row>
    <row r="228" spans="1:11">
      <c r="A228" s="22" t="s">
        <v>465</v>
      </c>
      <c r="B228" s="52" t="s">
        <v>454</v>
      </c>
      <c r="C228" s="45"/>
      <c r="D228" s="90"/>
      <c r="E228" s="90"/>
      <c r="F228" s="90"/>
      <c r="G228" s="45"/>
      <c r="H228" s="45"/>
      <c r="I228" s="102"/>
      <c r="J228" s="102"/>
      <c r="K228" s="102"/>
    </row>
    <row r="231" spans="1:11">
      <c r="B231" s="104" t="s">
        <v>500</v>
      </c>
      <c r="C231" s="105" t="s">
        <v>501</v>
      </c>
      <c r="D231" s="105"/>
    </row>
    <row r="232" spans="1:11">
      <c r="B232" s="104" t="s">
        <v>502</v>
      </c>
      <c r="C232" s="107" t="s">
        <v>503</v>
      </c>
      <c r="D232" s="107"/>
    </row>
  </sheetData>
  <protectedRanges>
    <protectedRange sqref="B5:B6 C4:C6" name="Zonă1_1" securityDescriptor="O:WDG:WDD:(A;;CC;;;WD)"/>
    <protectedRange sqref="G120:H128 G49:H54 G159:H162 G73:H73 G40:H43 G130:H134 G106:H111 G65:H69 G84:H88 G95:H96 G57:H60 G157:H157 G114:H118 G28:H36 G38:H38 G98:H103 G141:H143" name="Zonă3"/>
    <protectedRange sqref="B4" name="Zonă1_1_1_1_1_1" securityDescriptor="O:WDG:WDD:(A;;CC;;;WD)"/>
  </protectedRanges>
  <mergeCells count="3">
    <mergeCell ref="A1:B1"/>
    <mergeCell ref="A2:B2"/>
    <mergeCell ref="C232:D232"/>
  </mergeCells>
  <printOptions horizontalCentered="1"/>
  <pageMargins left="0.75" right="0.75" top="0.21" bottom="0.18" header="0.17" footer="0.17"/>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2021-07-29T05:30:47Z</cp:lastPrinted>
  <dcterms:created xsi:type="dcterms:W3CDTF">2020-08-07T11:14:11Z</dcterms:created>
  <dcterms:modified xsi:type="dcterms:W3CDTF">2021-07-29T05:30:50Z</dcterms:modified>
</cp:coreProperties>
</file>